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5" windowWidth="14220" windowHeight="5010" tabRatio="965" activeTab="0"/>
  </bookViews>
  <sheets>
    <sheet name="Nat'l On Premise" sheetId="1" r:id="rId1"/>
    <sheet name="On Premise Data" sheetId="2" r:id="rId2"/>
    <sheet name="BJ's" sheetId="3" r:id="rId3"/>
    <sheet name="Location List" sheetId="4" r:id="rId4"/>
    <sheet name="Bonefish" sheetId="5" r:id="rId5"/>
    <sheet name="Fago de Chao" sheetId="6" r:id="rId6"/>
    <sheet name="Fleming's" sheetId="7" r:id="rId7"/>
    <sheet name="Fleming's 2012-13" sheetId="8" r:id="rId8"/>
    <sheet name="Kimpton" sheetId="9" r:id="rId9"/>
    <sheet name="Morton's" sheetId="10" r:id="rId10"/>
    <sheet name="PF Changs" sheetId="11" r:id="rId11"/>
    <sheet name="PJ Clarks" sheetId="12" r:id="rId12"/>
    <sheet name="Starwood" sheetId="13" r:id="rId13"/>
    <sheet name="Texas de Brazil" sheetId="14" r:id="rId14"/>
    <sheet name="Smith &amp; Wollensky" sheetId="15" r:id="rId15"/>
    <sheet name="Tommy Bahama" sheetId="16" r:id="rId16"/>
    <sheet name="The Palm" sheetId="17" r:id="rId17"/>
  </sheets>
  <externalReferences>
    <externalReference r:id="rId21"/>
  </externalReferences>
  <definedNames>
    <definedName name="_xlnm._FilterDatabase" localSheetId="8" hidden="1">'Kimpton'!$A$9:$K$24</definedName>
    <definedName name="_xlnm._FilterDatabase" localSheetId="1" hidden="1">'On Premise Data'!$A$5:$F$328</definedName>
    <definedName name="merge">'Starwood'!$A$1:$S$133</definedName>
    <definedName name="Philip_Scotti" localSheetId="11">'PJ Clarks'!#REF!</definedName>
    <definedName name="_xlnm.Print_Area" localSheetId="0">'Nat''l On Premise'!$A$1:$D$34</definedName>
    <definedName name="_xlnm.Print_Area" localSheetId="1">'On Premise Data'!$A$1:$F$19</definedName>
    <definedName name="_xlnm.Print_Area" localSheetId="10">'PF Changs'!$A$1:$L$359</definedName>
    <definedName name="_xlnm.Print_Titles" localSheetId="3">'Location List'!$2:$2</definedName>
    <definedName name="_xlnm.Print_Titles" localSheetId="0">'Nat''l On Premise'!$1:$5</definedName>
    <definedName name="_xlnm.Print_Titles" localSheetId="1">'On Premise Data'!$1:$5</definedName>
    <definedName name="Z_D69E40B1_B210_11D2_8DA9_00A0C9588886_.wvu.Cols" localSheetId="12" hidden="1">'Starwood'!$C:$D,'Starwood'!$F:$S,'Starwood'!#REF!</definedName>
    <definedName name="Z_D69E40B1_B210_11D2_8DA9_00A0C9588886_.wvu.FilterData" localSheetId="12" hidden="1">'Starwood'!$A$1:$S$40</definedName>
    <definedName name="Z_D69E40B1_B210_11D2_8DA9_00A0C9588886_.wvu.PrintArea" localSheetId="12" hidden="1">'Starwood'!$A$1:$S$9</definedName>
    <definedName name="Z_D69E40B1_B210_11D2_8DA9_00A0C9588886_.wvu.PrintTitles" localSheetId="12" hidden="1">'Starwood'!$1:$1</definedName>
    <definedName name="Z_D69E40B1_B210_11D2_8DA9_00A0C9588886_.wvu.Rows" localSheetId="12" hidden="1">'Starwood'!#REF!,'Starwood'!$2:$291</definedName>
  </definedNames>
  <calcPr fullCalcOnLoad="1"/>
  <pivotCaches>
    <pivotCache cacheId="1" r:id="rId18"/>
  </pivotCaches>
</workbook>
</file>

<file path=xl/comments13.xml><?xml version="1.0" encoding="utf-8"?>
<comments xmlns="http://schemas.openxmlformats.org/spreadsheetml/2006/main">
  <authors>
    <author>Starwood Systems</author>
  </authors>
  <commentList>
    <comment ref="P94" authorId="0">
      <text>
        <r>
          <rPr>
            <b/>
            <sz val="8"/>
            <rFont val="Tahoma"/>
            <family val="2"/>
          </rPr>
          <t>Hotel temporarily closing due to boiler change-over from November 7 - 24</t>
        </r>
      </text>
    </comment>
    <comment ref="F345" authorId="0">
      <text>
        <r>
          <rPr>
            <sz val="8"/>
            <rFont val="Tahoma"/>
            <family val="2"/>
          </rPr>
          <t>Physical address is:
4105 Island Avenue
Mail should go to 4101 Island Avenue</t>
        </r>
      </text>
    </comment>
    <comment ref="P353" authorId="0">
      <text>
        <r>
          <rPr>
            <sz val="8"/>
            <rFont val="Tahoma"/>
            <family val="2"/>
          </rPr>
          <t xml:space="preserve">Temporary due to flood - hotel will re-open 8/1/05
</t>
        </r>
      </text>
    </comment>
  </commentList>
</comments>
</file>

<file path=xl/sharedStrings.xml><?xml version="1.0" encoding="utf-8"?>
<sst xmlns="http://schemas.openxmlformats.org/spreadsheetml/2006/main" count="18414" uniqueCount="7556">
  <si>
    <t>(541) 225-2016</t>
  </si>
  <si>
    <t>Michael Wang</t>
  </si>
  <si>
    <t>Bridgeport Village</t>
  </si>
  <si>
    <t>7463 SW Bridgeport Rd.</t>
  </si>
  <si>
    <t>Tigard</t>
  </si>
  <si>
    <t>97224</t>
  </si>
  <si>
    <t>(503) 430-3020</t>
  </si>
  <si>
    <t>(503) 430-3021</t>
  </si>
  <si>
    <t>Chad Larsen</t>
  </si>
  <si>
    <t>Hillsboro</t>
  </si>
  <si>
    <t>19320 NW Emma Way</t>
  </si>
  <si>
    <t>Tanasbourne</t>
  </si>
  <si>
    <t>97124</t>
  </si>
  <si>
    <t>(503) 533-4580</t>
  </si>
  <si>
    <t>(503) 533-4321</t>
  </si>
  <si>
    <t>1139 NW Couch St.</t>
  </si>
  <si>
    <t>97209</t>
  </si>
  <si>
    <t>(503) 432-4000</t>
  </si>
  <si>
    <t>(503) 432-4001</t>
  </si>
  <si>
    <t>Collegeville</t>
  </si>
  <si>
    <t>10 Town Center Dr.</t>
  </si>
  <si>
    <t>Providence Town Center</t>
  </si>
  <si>
    <t>19426</t>
  </si>
  <si>
    <t>610-489-0110</t>
  </si>
  <si>
    <t>610-489-0111</t>
  </si>
  <si>
    <t>Pittsburgh Settlers Ridge</t>
  </si>
  <si>
    <t>1600 Settlers Ridge Center Dr.</t>
  </si>
  <si>
    <t>Settlers Ridge</t>
  </si>
  <si>
    <t>Robinson Township</t>
  </si>
  <si>
    <t>15205</t>
  </si>
  <si>
    <t>412-788-2901</t>
  </si>
  <si>
    <t>412-788-2902</t>
  </si>
  <si>
    <t>Lester Collinsworth</t>
  </si>
  <si>
    <t>Plymouth Meeting</t>
  </si>
  <si>
    <t>510 Germantown Pike</t>
  </si>
  <si>
    <t>Plymouth Meeting Mall</t>
  </si>
  <si>
    <t>19462</t>
  </si>
  <si>
    <t>(610) 567-0226</t>
  </si>
  <si>
    <t>(610) 567-0228</t>
  </si>
  <si>
    <t>Warrington</t>
  </si>
  <si>
    <t>721 Easton Rd.</t>
  </si>
  <si>
    <t>Valley Square</t>
  </si>
  <si>
    <t>18976</t>
  </si>
  <si>
    <t>(215) 918-3340</t>
  </si>
  <si>
    <t>(215) 918-3341</t>
  </si>
  <si>
    <t>Nikki Dunham</t>
  </si>
  <si>
    <t>Glen Mills</t>
  </si>
  <si>
    <t>983 Baltimore Pike</t>
  </si>
  <si>
    <t>19342</t>
  </si>
  <si>
    <t>(610) 545-3030</t>
  </si>
  <si>
    <t>(610) 545-3040</t>
  </si>
  <si>
    <t>148 West Bridge St.</t>
  </si>
  <si>
    <t>West Homestead</t>
  </si>
  <si>
    <t>15120</t>
  </si>
  <si>
    <t>(412) 464-0640</t>
  </si>
  <si>
    <t>(412) 464-0799</t>
  </si>
  <si>
    <t>Myrtle Beach</t>
  </si>
  <si>
    <t>1190 Farrow Pkwy.</t>
  </si>
  <si>
    <t>Market Commons At Myrtle Beach</t>
  </si>
  <si>
    <t>29577</t>
  </si>
  <si>
    <t>(843) 839-9470</t>
  </si>
  <si>
    <t>(843) 839-9471</t>
  </si>
  <si>
    <t>Matthew Lewis</t>
  </si>
  <si>
    <t>Greenville</t>
  </si>
  <si>
    <t>1127 Woodruff Rd.</t>
  </si>
  <si>
    <t>The Shops at Green Ridge</t>
  </si>
  <si>
    <t>29607</t>
  </si>
  <si>
    <t>(864) 297-0589</t>
  </si>
  <si>
    <t>(864) 297-5489</t>
  </si>
  <si>
    <t>Robert Miller</t>
  </si>
  <si>
    <t>Chattanooga</t>
  </si>
  <si>
    <t>2110  Hamilton Place Blvd. Hamilton Place Mall</t>
  </si>
  <si>
    <t>Hamilton Place Mall</t>
  </si>
  <si>
    <t>37421</t>
  </si>
  <si>
    <t>(423) 242-0045</t>
  </si>
  <si>
    <t>(423) 242-0046</t>
  </si>
  <si>
    <t>Knoxville</t>
  </si>
  <si>
    <t>6741 Kingston Pike</t>
  </si>
  <si>
    <t>37919</t>
  </si>
  <si>
    <t>(865) 212-5514</t>
  </si>
  <si>
    <t>(865) 212-4258</t>
  </si>
  <si>
    <t>Jeff Gerstenmaier</t>
  </si>
  <si>
    <t>Cool Springs</t>
  </si>
  <si>
    <t>439 Cool Springs Blvd.</t>
  </si>
  <si>
    <t>Franklin</t>
  </si>
  <si>
    <t>37067</t>
  </si>
  <si>
    <t>(615) 503-9640</t>
  </si>
  <si>
    <t>(615) 503-9642</t>
  </si>
  <si>
    <t>Matthew Grams</t>
  </si>
  <si>
    <t>2525 W End Suite #2535</t>
  </si>
  <si>
    <t>37203</t>
  </si>
  <si>
    <t>(615) 329-8901</t>
  </si>
  <si>
    <t>(615) 329-8904</t>
  </si>
  <si>
    <t>1181 Ridgeway Rd.</t>
  </si>
  <si>
    <t>Park Place Centre</t>
  </si>
  <si>
    <t>38119</t>
  </si>
  <si>
    <t>(901) 818-3889</t>
  </si>
  <si>
    <t>(901) 818-3890</t>
  </si>
  <si>
    <t>Corpus Christi</t>
  </si>
  <si>
    <t>5488 S Padre Island Dr., Suite 5001</t>
  </si>
  <si>
    <t>La Palmera</t>
  </si>
  <si>
    <t>78411</t>
  </si>
  <si>
    <t>361-991-0078</t>
  </si>
  <si>
    <t>361-991-0079</t>
  </si>
  <si>
    <t>Glen Piner</t>
  </si>
  <si>
    <t>3100 Expressway 83</t>
  </si>
  <si>
    <t>Palm Crossing</t>
  </si>
  <si>
    <t>78503</t>
  </si>
  <si>
    <t>(956) 664-1516</t>
  </si>
  <si>
    <t>(956) 664-1165</t>
  </si>
  <si>
    <t>Gary Dittmar</t>
  </si>
  <si>
    <t>915 W Bethany Dr.</t>
  </si>
  <si>
    <t>Watters Creek at Montgomery Farm</t>
  </si>
  <si>
    <t>75013</t>
  </si>
  <si>
    <t>(972) 390-1040</t>
  </si>
  <si>
    <t>(972) 390-1041</t>
  </si>
  <si>
    <t>Tina Martlage</t>
  </si>
  <si>
    <t>Arlington, TX</t>
  </si>
  <si>
    <t>215 E I-20 Hwy</t>
  </si>
  <si>
    <t>Arlington Highlands</t>
  </si>
  <si>
    <t>76018</t>
  </si>
  <si>
    <t>(817) 375-8690</t>
  </si>
  <si>
    <t>(817) 375-8695</t>
  </si>
  <si>
    <t>Rick Valley</t>
  </si>
  <si>
    <t>Willowbrook</t>
  </si>
  <si>
    <t>18250 Tomball Pkwy.</t>
  </si>
  <si>
    <t>77070</t>
  </si>
  <si>
    <t>(281) 571-4050</t>
  </si>
  <si>
    <t>(281) 571-4051</t>
  </si>
  <si>
    <t>Scott Boyd</t>
  </si>
  <si>
    <t>La Cantera</t>
  </si>
  <si>
    <t>15900 LaCantera Pkwy. Bldg. #1, Suite 1100</t>
  </si>
  <si>
    <t>78256</t>
  </si>
  <si>
    <t>(210) 507-6500</t>
  </si>
  <si>
    <t>(210) 507-6501</t>
  </si>
  <si>
    <t>Shelby Gillispie</t>
  </si>
  <si>
    <t>Ft. Worth</t>
  </si>
  <si>
    <t>400 Throckmorton</t>
  </si>
  <si>
    <t>76102</t>
  </si>
  <si>
    <t>(817) 840-2450</t>
  </si>
  <si>
    <t>(817) 840-2455</t>
  </si>
  <si>
    <t>760 Sunland Park Dr.</t>
  </si>
  <si>
    <t>79912</t>
  </si>
  <si>
    <t>(915) 845-0166</t>
  </si>
  <si>
    <t>(915) 845-0180</t>
  </si>
  <si>
    <t>Shawn Hayes</t>
  </si>
  <si>
    <t>2120 Lone Star Dr.</t>
  </si>
  <si>
    <t>77479</t>
  </si>
  <si>
    <t>(281) 313-8650</t>
  </si>
  <si>
    <t>(281) 313-8654</t>
  </si>
  <si>
    <t>Jimi Cagle</t>
  </si>
  <si>
    <t>The Woodlands</t>
  </si>
  <si>
    <t>1201 Lake Woodlands Dr. Suite 301</t>
  </si>
  <si>
    <t>The Woodlands Mall</t>
  </si>
  <si>
    <t>77380</t>
  </si>
  <si>
    <t>(281) 203-6350</t>
  </si>
  <si>
    <t>(281) 203-6351</t>
  </si>
  <si>
    <t>255 E Basse Road Suite 1200</t>
  </si>
  <si>
    <t>Alamo Quarry Market</t>
  </si>
  <si>
    <t>78209</t>
  </si>
  <si>
    <t>(210) 507-1000</t>
  </si>
  <si>
    <t>(210) 507-1001</t>
  </si>
  <si>
    <t>Paul Anderson</t>
  </si>
  <si>
    <t>Grapevine</t>
  </si>
  <si>
    <t>650 Hwy 114</t>
  </si>
  <si>
    <t>76051</t>
  </si>
  <si>
    <t>(817) 421-6658</t>
  </si>
  <si>
    <t>(817) 421-6882</t>
  </si>
  <si>
    <t>Westchase</t>
  </si>
  <si>
    <t>11685  Westheimer Rd.</t>
  </si>
  <si>
    <t>77077</t>
  </si>
  <si>
    <t>(281) 920-3553</t>
  </si>
  <si>
    <t>(281) 920-3567</t>
  </si>
  <si>
    <t>Nathan Franks</t>
  </si>
  <si>
    <t>Austin II</t>
  </si>
  <si>
    <t>201 San Jacinto Blvd.</t>
  </si>
  <si>
    <t>78701</t>
  </si>
  <si>
    <t>(512) 457-8300</t>
  </si>
  <si>
    <t>(512) 457-8313</t>
  </si>
  <si>
    <t>Douglas Christoffers</t>
  </si>
  <si>
    <t>NorthPark</t>
  </si>
  <si>
    <t>225 NorthPark Center</t>
  </si>
  <si>
    <t>NorthPark Center</t>
  </si>
  <si>
    <t>75225</t>
  </si>
  <si>
    <t>(214) 265-8669</t>
  </si>
  <si>
    <t>(214) 265-8836</t>
  </si>
  <si>
    <t>Lisa Sluder</t>
  </si>
  <si>
    <t>10114 Jollyville Rd.</t>
  </si>
  <si>
    <t>78759</t>
  </si>
  <si>
    <t>(512) 231-0208</t>
  </si>
  <si>
    <t>(512) 231-0184</t>
  </si>
  <si>
    <t>Brett Mangold</t>
  </si>
  <si>
    <t>18323 N Dallas Pkwy.</t>
  </si>
  <si>
    <t>75287</t>
  </si>
  <si>
    <t>(972) 818-3336</t>
  </si>
  <si>
    <t>(972) 818-3337</t>
  </si>
  <si>
    <t>Jeffrey Johnson</t>
  </si>
  <si>
    <t>4094 Westheimer Rd.</t>
  </si>
  <si>
    <t>Highland Village Center</t>
  </si>
  <si>
    <t>77027</t>
  </si>
  <si>
    <t>(713) 627-7220</t>
  </si>
  <si>
    <t>(713) 627-9367</t>
  </si>
  <si>
    <t>Orem</t>
  </si>
  <si>
    <t>575 E University Pkwy. Suite A-20</t>
  </si>
  <si>
    <t>University Mall</t>
  </si>
  <si>
    <t>84097</t>
  </si>
  <si>
    <t>(801) 426-0900</t>
  </si>
  <si>
    <t>(801) 426-0901</t>
  </si>
  <si>
    <t>174 West 300 South</t>
  </si>
  <si>
    <t>84101</t>
  </si>
  <si>
    <t>(801) 539-0500</t>
  </si>
  <si>
    <t>(801) 539-0600</t>
  </si>
  <si>
    <t>Cameron Stark</t>
  </si>
  <si>
    <t>Dulles</t>
  </si>
  <si>
    <t>Wines that Care Feature - Sensual Malbec and torrontes</t>
  </si>
  <si>
    <t>October 2012</t>
  </si>
  <si>
    <t>Bianchi Famiglia Cabernet Sauvignon</t>
  </si>
  <si>
    <t>Nov 2012 - Oct . 2013</t>
  </si>
  <si>
    <t>Two Angels Sauvignon Blanc  Espirit Cote du Rhone</t>
  </si>
  <si>
    <t>ongoing</t>
  </si>
  <si>
    <t>Smith &amp; Wolensky</t>
  </si>
  <si>
    <t>Tinto Figuero Crianza &amp; Muriel Gran Reserva 2001</t>
  </si>
  <si>
    <t>October 2012 - August 31, 2014</t>
  </si>
  <si>
    <t>Paul Criger</t>
  </si>
  <si>
    <t>Boston</t>
  </si>
  <si>
    <t>TJ Griffin</t>
  </si>
  <si>
    <t>Annapolis</t>
  </si>
  <si>
    <t>Prestige Beverage</t>
  </si>
  <si>
    <t>Dearborn</t>
  </si>
  <si>
    <t>Grand Rapids</t>
  </si>
  <si>
    <t>Ann Arbor</t>
  </si>
  <si>
    <t>Southfield</t>
  </si>
  <si>
    <t>Weehawken</t>
  </si>
  <si>
    <t>Joe Dibetta</t>
  </si>
  <si>
    <t>Princeton</t>
  </si>
  <si>
    <t>Las Vegas</t>
  </si>
  <si>
    <t>Portland</t>
  </si>
  <si>
    <t>Columbia</t>
  </si>
  <si>
    <t>Jamilla Kounellas</t>
  </si>
  <si>
    <t>Philadelphia</t>
  </si>
  <si>
    <t>Steve Kreps Sr.</t>
  </si>
  <si>
    <t>Pittsburgh</t>
  </si>
  <si>
    <t>Hilton Head Island</t>
  </si>
  <si>
    <t>Danni Simross</t>
  </si>
  <si>
    <t>San Antonio</t>
  </si>
  <si>
    <t>Alexandria</t>
  </si>
  <si>
    <t>Select Wines</t>
  </si>
  <si>
    <t>Sally Connolly</t>
  </si>
  <si>
    <t>STATE</t>
  </si>
  <si>
    <t>CITY</t>
  </si>
  <si>
    <t>Phoenix</t>
  </si>
  <si>
    <t>Robert Wetzel</t>
  </si>
  <si>
    <t>Los Angeles</t>
  </si>
  <si>
    <t>Ontario</t>
  </si>
  <si>
    <t>Pasadena</t>
  </si>
  <si>
    <t>Sacramento</t>
  </si>
  <si>
    <t>Denver</t>
  </si>
  <si>
    <t>Washington</t>
  </si>
  <si>
    <t>Lake Buena Vista</t>
  </si>
  <si>
    <t>Orlando</t>
  </si>
  <si>
    <t>Atlanta</t>
  </si>
  <si>
    <t>Okoboji</t>
  </si>
  <si>
    <t>Jeff Kanter</t>
  </si>
  <si>
    <t>Stoller Wholesale</t>
  </si>
  <si>
    <t>Ryan Miller</t>
  </si>
  <si>
    <t>Chicago</t>
  </si>
  <si>
    <t>Indianapolis</t>
  </si>
  <si>
    <t>Kansas City</t>
  </si>
  <si>
    <t>Louisville</t>
  </si>
  <si>
    <t>Detroit</t>
  </si>
  <si>
    <t>St. Louis</t>
  </si>
  <si>
    <t>Charlotte</t>
  </si>
  <si>
    <t>Ellen Shull</t>
  </si>
  <si>
    <t>Concord</t>
  </si>
  <si>
    <t>Harrisburg</t>
  </si>
  <si>
    <t>Omaha</t>
  </si>
  <si>
    <t>Reno</t>
  </si>
  <si>
    <t>Flushing</t>
  </si>
  <si>
    <t>New York</t>
  </si>
  <si>
    <t>Cleveland</t>
  </si>
  <si>
    <t>Oklahoma City</t>
  </si>
  <si>
    <t>Memphis</t>
  </si>
  <si>
    <t>Nashville</t>
  </si>
  <si>
    <t>Austin</t>
  </si>
  <si>
    <t>Dallas</t>
  </si>
  <si>
    <t>Houston</t>
  </si>
  <si>
    <t>Utah DABC</t>
  </si>
  <si>
    <t>Ron Shelby</t>
  </si>
  <si>
    <t>Seattle</t>
  </si>
  <si>
    <t>Green Bay</t>
  </si>
  <si>
    <t>Wirtz Beverage</t>
  </si>
  <si>
    <t>Milwaukee</t>
  </si>
  <si>
    <t>New Orleans, LA 70130</t>
  </si>
  <si>
    <t>Washington, DC 20036</t>
  </si>
  <si>
    <t>JVP</t>
  </si>
  <si>
    <t>Palm Desert, CA 92260</t>
  </si>
  <si>
    <t>Arizona</t>
  </si>
  <si>
    <t>Pheonix</t>
  </si>
  <si>
    <t>2501 E. Camelback Rd.</t>
  </si>
  <si>
    <t>Phoenix, AZ 85016</t>
  </si>
  <si>
    <t>Michael Colleluori, General Manager</t>
  </si>
  <si>
    <t>15233 N. Kierland Boulevard</t>
  </si>
  <si>
    <t>Scottsdale, AZ 85254</t>
  </si>
  <si>
    <t>John Dos Santos, General Manager</t>
  </si>
  <si>
    <t>Connecticut</t>
  </si>
  <si>
    <t>Stamford</t>
  </si>
  <si>
    <t>377 North State Street</t>
  </si>
  <si>
    <t>Stamford, CT 06901</t>
  </si>
  <si>
    <t>Frank Ferraro, General Manager</t>
  </si>
  <si>
    <t>Phone: 203-324-3939</t>
  </si>
  <si>
    <t>Hartford</t>
  </si>
  <si>
    <t>30 State House Square</t>
  </si>
  <si>
    <t>Hartford, CT 06103</t>
  </si>
  <si>
    <t>Josh Itkin, General Manager</t>
  </si>
  <si>
    <t>Phone: 860-724-0044</t>
  </si>
  <si>
    <t>California</t>
  </si>
  <si>
    <t>Anahiem</t>
  </si>
  <si>
    <t>1895 South Harbor Blvd.</t>
  </si>
  <si>
    <t>Anaheim, CA 92802</t>
  </si>
  <si>
    <t>Nathan Reulman, General Manager</t>
  </si>
  <si>
    <t>Phone: 714-621-0101</t>
  </si>
  <si>
    <t>Beverly Hills</t>
  </si>
  <si>
    <t>435 S. LaCienega Blvd.</t>
  </si>
  <si>
    <t>Los Angeles, CA 90048</t>
  </si>
  <si>
    <t>Christopher Garrison, General Manager</t>
  </si>
  <si>
    <t>Phone: 310-246-1501</t>
  </si>
  <si>
    <t>Burbank</t>
  </si>
  <si>
    <t>3400 West Olive Avenue</t>
  </si>
  <si>
    <t>Burbank, CA 91505</t>
  </si>
  <si>
    <t>Kevin Flannery, General Manager</t>
  </si>
  <si>
    <t>Phone: 818-238-0424</t>
  </si>
  <si>
    <t>Costa Mesa</t>
  </si>
  <si>
    <t>1641 W. Sunflower Ave.</t>
  </si>
  <si>
    <t>Santa Ana, CA 92704</t>
  </si>
  <si>
    <t>Tom Innocenzi, General Manager</t>
  </si>
  <si>
    <t>Phone: 714-444-4834</t>
  </si>
  <si>
    <t>735 South Figueroa Street</t>
  </si>
  <si>
    <t>Los Angeles, CA 90017</t>
  </si>
  <si>
    <t>Gerald Bullock, General Manager</t>
  </si>
  <si>
    <t>Phone: 213-553-4566</t>
  </si>
  <si>
    <t>Palm Desert</t>
  </si>
  <si>
    <t>74-880 Country Club Drive</t>
  </si>
  <si>
    <t>Mitch Steinman, General Manager</t>
  </si>
  <si>
    <t>Phone: 760-340-6865</t>
  </si>
  <si>
    <t>621 Capitol Mall</t>
  </si>
  <si>
    <t>Sacramento, CA 95814</t>
  </si>
  <si>
    <t>Neil Swinney, General Manager</t>
  </si>
  <si>
    <t>Phone: 916-442-5091</t>
  </si>
  <si>
    <t>San Diego</t>
  </si>
  <si>
    <t>285 J Street</t>
  </si>
  <si>
    <t>Tim Reed, General Manager</t>
  </si>
  <si>
    <t>Phone: 619-696-3369</t>
  </si>
  <si>
    <t>San Francisco</t>
  </si>
  <si>
    <t>400 Post St.</t>
  </si>
  <si>
    <t>San Francisco, CA 94102</t>
  </si>
  <si>
    <t>Cynthia Maxwell, General Manager</t>
  </si>
  <si>
    <t>Phone: 415-986-5830</t>
  </si>
  <si>
    <t>San Jose</t>
  </si>
  <si>
    <t>177 Park Avenue</t>
  </si>
  <si>
    <t>San Jose, CA 95113</t>
  </si>
  <si>
    <t>Margaret Elkins, General Manager</t>
  </si>
  <si>
    <t>Phone: 408-947-7000</t>
  </si>
  <si>
    <t>Woodland Hills</t>
  </si>
  <si>
    <t>6250 Canoga Ave.</t>
  </si>
  <si>
    <t>Ashlea Gross, Sales &amp; Marketing Manager</t>
  </si>
  <si>
    <t>Phone: 818-703-7272</t>
  </si>
  <si>
    <t>Colorado</t>
  </si>
  <si>
    <t>1710 Wynkoop St.</t>
  </si>
  <si>
    <t>Denver, CO 80202</t>
  </si>
  <si>
    <t>Joe Mirrelson, General Manager</t>
  </si>
  <si>
    <t>Phone: 303-825-3353</t>
  </si>
  <si>
    <t>Denver Tech</t>
  </si>
  <si>
    <t>5920 Kingstowne Town Ctr, Suite 110</t>
  </si>
  <si>
    <t>'Alexandria</t>
  </si>
  <si>
    <t>Matt Slater</t>
  </si>
  <si>
    <t>(425) 485-0305</t>
  </si>
  <si>
    <t xml:space="preserve"> 488-9869</t>
  </si>
  <si>
    <t>22616 Bothell Everett Hwy.</t>
  </si>
  <si>
    <t>Bothell</t>
  </si>
  <si>
    <t>Mike Ryan</t>
  </si>
  <si>
    <t>(509) 628-9296</t>
  </si>
  <si>
    <t>628-1453</t>
  </si>
  <si>
    <t xml:space="preserve">133 Gage Blvd. </t>
  </si>
  <si>
    <t>Richland</t>
  </si>
  <si>
    <t>Kurt Wagner</t>
  </si>
  <si>
    <t>(262) 797-0166</t>
  </si>
  <si>
    <t>797-0170</t>
  </si>
  <si>
    <t>18355 West Bluemound Road</t>
  </si>
  <si>
    <t>Brookfield</t>
  </si>
  <si>
    <t>Quintessential Wines is pleased to announce that</t>
  </si>
  <si>
    <t>Core BTB Annual Wine List Placement 2011-2012</t>
  </si>
  <si>
    <t>No price changes will be required on the distributor level for this feature.</t>
  </si>
  <si>
    <t>Wine: Henry's Drive "Morse Code Shiraz" 2009, Padthaway, Australia</t>
  </si>
  <si>
    <t>(Winery Name, grape, appellation(s), vintage; for example: Napa Valley Winery, Chardonnay Napa Valley Carneros, 2006)</t>
  </si>
  <si>
    <t>Approximate date of vintage change?</t>
  </si>
  <si>
    <t>Approximately Fall 2011</t>
  </si>
  <si>
    <t>Do you grow grapes organically?</t>
  </si>
  <si>
    <t>No</t>
  </si>
  <si>
    <t>Do you grow grapes biodynamically?</t>
  </si>
  <si>
    <t>Do you grow grapes sustainably?</t>
  </si>
  <si>
    <t>What methods?</t>
  </si>
  <si>
    <t>For THIS vintage</t>
  </si>
  <si>
    <t>Wine Spectator Score: 85 Pts</t>
  </si>
  <si>
    <t>Do you have large format dummy bottles available?</t>
  </si>
  <si>
    <t>Wine Enthusiast Score: vintage not yet rated</t>
  </si>
  <si>
    <t>Wine Advocate Score: 86 Pts</t>
  </si>
  <si>
    <t>Price per Bottle</t>
  </si>
  <si>
    <t>Essential Brands / Martin Scott</t>
  </si>
  <si>
    <t>Okoboji Wines</t>
  </si>
  <si>
    <t>Prestige</t>
  </si>
  <si>
    <t>National Wine &amp; Spirits</t>
  </si>
  <si>
    <t>Mutual</t>
  </si>
  <si>
    <t>RNDC Eagle</t>
  </si>
  <si>
    <t>1 CS: $7.33
2 CS: $6.67
4 CS: $6.00</t>
  </si>
  <si>
    <t>Southern</t>
  </si>
  <si>
    <t>Heidelberg</t>
  </si>
  <si>
    <t>Capital</t>
  </si>
  <si>
    <t>Rhode Island Dist.</t>
  </si>
  <si>
    <t>Nashville: Lipman
Memphis: Victor Robilio
Knoxville: B &amp; T Dist.</t>
  </si>
  <si>
    <t>Richmond, VA - Associated Dist.
Tyson's Corner &amp; McLean VA- Select Wines</t>
  </si>
  <si>
    <t>Wirtz</t>
  </si>
  <si>
    <t>our wine manager meetings in June.  Please let us know who will be available, their best contact</t>
  </si>
  <si>
    <t>number and best time we can reach them-for 15-20 minutes.</t>
  </si>
  <si>
    <t>Who: Dennis Kreps</t>
  </si>
  <si>
    <t>Phone Number/Email: 707-226-8300</t>
  </si>
  <si>
    <t>Time: Mon-Fri: 8AM - 5PM</t>
  </si>
  <si>
    <t xml:space="preserve">PLEASE fill out ONE FORM for EACH WINE (Please answer ALL questions) </t>
  </si>
  <si>
    <t>Wine: Koyle Royale Cabernet Sauvignon 2008, Colchagua Valley, Chile</t>
  </si>
  <si>
    <t>Approximately Spring 2012</t>
  </si>
  <si>
    <t>Yes</t>
  </si>
  <si>
    <t>Wine Spectator Score: vintage not yet rated</t>
  </si>
  <si>
    <t>Wine Advocate Score: vintage not yet rated</t>
  </si>
  <si>
    <t>Essential Brands</t>
  </si>
  <si>
    <t>Mutual Distributing</t>
  </si>
  <si>
    <t>1 CS: $17.33
2 CS: $16.77
3 CS: $15.33</t>
  </si>
  <si>
    <t>Buckeye</t>
  </si>
  <si>
    <t>Nashville: Tennessee W &amp; S
Memphis: Victor Robilio
Knoxville: B &amp; T Dist</t>
  </si>
  <si>
    <t>Who: Alfonso Undurraga</t>
  </si>
  <si>
    <t>Phone Number/Email: 707-294-8131</t>
  </si>
  <si>
    <t>RE: Flemings Core Program; September 2011 – August 2012</t>
  </si>
  <si>
    <t>TWO BTG/BTB CORE WINE PLACEMENTS AT FLEMINGS STEAK HOUSE</t>
  </si>
  <si>
    <t>Morse Code Shiraz:</t>
  </si>
  <si>
    <r>
      <t xml:space="preserve">Bar 5-6-7, </t>
    </r>
    <r>
      <rPr>
        <i/>
        <sz val="12"/>
        <color indexed="8"/>
        <rFont val="Times New Roman"/>
        <family val="1"/>
      </rPr>
      <t>Quarterly Program</t>
    </r>
    <r>
      <rPr>
        <sz val="12"/>
        <color indexed="8"/>
        <rFont val="Times New Roman"/>
        <family val="1"/>
      </rPr>
      <t xml:space="preserve"> / Core List Annual Placement</t>
    </r>
  </si>
  <si>
    <t>Koyle Royale Cabernet:</t>
  </si>
  <si>
    <t>Core List Annual Placement</t>
  </si>
  <si>
    <t>Please arrange pricing with your distributor before September 2011.</t>
  </si>
  <si>
    <t>The pricing on Morse Code remains the same as our placement in 2010/2011</t>
  </si>
  <si>
    <t>Morse Code Shiraz</t>
  </si>
  <si>
    <r>
      <t>Bar Program 5-6-7</t>
    </r>
    <r>
      <rPr>
        <sz val="11"/>
        <color indexed="8"/>
        <rFont val="Times New Roman"/>
        <family val="1"/>
      </rPr>
      <t>: Program will continue through the summer, June – September 2011</t>
    </r>
    <r>
      <rPr>
        <b/>
        <sz val="11"/>
        <color indexed="8"/>
        <rFont val="Times New Roman"/>
        <family val="1"/>
      </rPr>
      <t>.</t>
    </r>
  </si>
  <si>
    <t>Keep ample inventory for this summer placement!</t>
  </si>
  <si>
    <r>
      <t xml:space="preserve">Core List Placement: </t>
    </r>
    <r>
      <rPr>
        <sz val="11"/>
        <color indexed="8"/>
        <rFont val="Times New Roman"/>
        <family val="1"/>
      </rPr>
      <t>BTG/BTB beginning September 1.</t>
    </r>
  </si>
  <si>
    <t>Koyle Royale Cabernet Sauvignon</t>
  </si>
  <si>
    <t>We have announced to managers NOT to order Koyle until August 1, 2011</t>
  </si>
  <si>
    <r>
      <t>(</t>
    </r>
    <r>
      <rPr>
        <i/>
        <sz val="11"/>
        <color indexed="8"/>
        <rFont val="Times New Roman"/>
        <family val="1"/>
      </rPr>
      <t>due to timing issues of the container landing etc</t>
    </r>
    <r>
      <rPr>
        <sz val="11"/>
        <color indexed="8"/>
        <rFont val="Times New Roman"/>
        <family val="1"/>
      </rPr>
      <t>.)</t>
    </r>
  </si>
  <si>
    <r>
      <t xml:space="preserve">PLEASE STAY ON TOP OF YOUR DISTIRBUTORS TO PUT IN THEIR PO’S. </t>
    </r>
    <r>
      <rPr>
        <i/>
        <sz val="11"/>
        <color indexed="8"/>
        <rFont val="Times New Roman"/>
        <family val="1"/>
      </rPr>
      <t>The wine will be in the CA warehouse by June 25, 2011</t>
    </r>
  </si>
  <si>
    <t>Please contact your perspective restaurants and let them know that</t>
  </si>
  <si>
    <t>Morse Code is available for July but Koyle will not be available until August.</t>
  </si>
  <si>
    <r>
      <t>Big Dummy Bottles</t>
    </r>
    <r>
      <rPr>
        <sz val="11"/>
        <color indexed="8"/>
        <rFont val="Times New Roman"/>
        <family val="1"/>
      </rPr>
      <t>:</t>
    </r>
    <r>
      <rPr>
        <b/>
        <sz val="11"/>
        <color indexed="8"/>
        <rFont val="Times New Roman"/>
        <family val="1"/>
      </rPr>
      <t xml:space="preserve"> </t>
    </r>
    <r>
      <rPr>
        <sz val="11"/>
        <color indexed="8"/>
        <rFont val="Times New Roman"/>
        <family val="1"/>
      </rPr>
      <t xml:space="preserve">FYI- Some managers may request dummy bottles, we </t>
    </r>
    <r>
      <rPr>
        <b/>
        <sz val="11"/>
        <color indexed="8"/>
        <rFont val="Times New Roman"/>
        <family val="1"/>
      </rPr>
      <t>do not</t>
    </r>
    <r>
      <rPr>
        <sz val="11"/>
        <color indexed="8"/>
        <rFont val="Times New Roman"/>
        <family val="1"/>
      </rPr>
      <t xml:space="preserve"> have any and have informed Flemings Corporate headquarters however the message may not have been passed on to the regional locations.</t>
    </r>
  </si>
  <si>
    <r>
      <t>Wine Maker Dinners</t>
    </r>
    <r>
      <rPr>
        <sz val="11"/>
        <color indexed="8"/>
        <rFont val="Times New Roman"/>
        <family val="1"/>
      </rPr>
      <t>:  Flemings will not do national mandated wine maker dinners this year but they are very interested in having dinners locally.</t>
    </r>
  </si>
  <si>
    <t>If Kim Longbottom, Renee Hirsh, Alfonso, or Cristobal Undurraga will be in your state September 2011 – August 2012 please check with your local Flemings if they are willing to have a dinner with them while they’re visiting your market.</t>
  </si>
  <si>
    <r>
      <t>Training:</t>
    </r>
    <r>
      <rPr>
        <sz val="11"/>
        <color indexed="8"/>
        <rFont val="Times New Roman"/>
        <family val="1"/>
      </rPr>
      <t xml:space="preserve"> Flemings has their own corporate training, complete with requests for five minute videos from the wineries on the BTG list however PLEASE offer additional training where desired.</t>
    </r>
  </si>
  <si>
    <r>
      <t>Wines for Corporate Training</t>
    </r>
    <r>
      <rPr>
        <sz val="11"/>
        <color indexed="8"/>
        <rFont val="Times New Roman"/>
        <family val="1"/>
      </rPr>
      <t>: In the coming months we will be notified of the locations where the corporate tastings will be held, in early July. Please note, you will be asked to deliver the wines needed for these tastings. Koyle Cab may not be in the distributor warehouse when Flemings is holding the trainings; if that is the case we will directly mail the samples to you.</t>
    </r>
  </si>
  <si>
    <r>
      <t>Additional placements</t>
    </r>
    <r>
      <rPr>
        <sz val="12"/>
        <color indexed="8"/>
        <rFont val="Times New Roman"/>
        <family val="1"/>
      </rPr>
      <t xml:space="preserve">: Use this opportunity to present additional placements. </t>
    </r>
  </si>
  <si>
    <r>
      <t>Recap form</t>
    </r>
    <r>
      <rPr>
        <sz val="11"/>
        <color indexed="8"/>
        <rFont val="Times New Roman"/>
        <family val="1"/>
      </rPr>
      <t>: Complete recap form by due dates. Coming soon from Dianna.</t>
    </r>
  </si>
  <si>
    <r>
      <t xml:space="preserve">FILL OUT </t>
    </r>
    <r>
      <rPr>
        <b/>
        <sz val="9"/>
        <rFont val="Arial"/>
        <family val="2"/>
      </rPr>
      <t>ACCURATE</t>
    </r>
    <r>
      <rPr>
        <sz val="9"/>
        <rFont val="Arial"/>
        <family val="2"/>
      </rPr>
      <t xml:space="preserve"> MAXIMUM </t>
    </r>
    <r>
      <rPr>
        <b/>
        <sz val="9"/>
        <rFont val="Arial"/>
        <family val="2"/>
      </rPr>
      <t xml:space="preserve">BEST* </t>
    </r>
    <r>
      <rPr>
        <sz val="9"/>
        <rFont val="Arial"/>
        <family val="2"/>
      </rPr>
      <t>COST/</t>
    </r>
    <r>
      <rPr>
        <b/>
        <sz val="9"/>
        <rFont val="Arial"/>
        <family val="2"/>
      </rPr>
      <t>BOTTLE</t>
    </r>
    <r>
      <rPr>
        <sz val="9"/>
        <rFont val="Arial"/>
        <family val="2"/>
      </rPr>
      <t xml:space="preserve"> FOR </t>
    </r>
    <r>
      <rPr>
        <b/>
        <sz val="9"/>
        <rFont val="Arial"/>
        <family val="2"/>
      </rPr>
      <t>EVERY</t>
    </r>
    <r>
      <rPr>
        <sz val="9"/>
        <rFont val="Arial"/>
        <family val="2"/>
      </rPr>
      <t xml:space="preserve"> STATE</t>
    </r>
  </si>
  <si>
    <r>
      <t xml:space="preserve">FOR THE DURATION OF THE WINE PROGRAM: </t>
    </r>
    <r>
      <rPr>
        <b/>
        <sz val="9"/>
        <color indexed="10"/>
        <rFont val="Arial"/>
        <family val="2"/>
      </rPr>
      <t>Sept. 1, 2011</t>
    </r>
    <r>
      <rPr>
        <b/>
        <sz val="9"/>
        <rFont val="Arial"/>
        <family val="2"/>
      </rPr>
      <t xml:space="preserve"> THROUGH </t>
    </r>
    <r>
      <rPr>
        <b/>
        <sz val="9"/>
        <color indexed="10"/>
        <rFont val="Arial"/>
        <family val="2"/>
      </rPr>
      <t>Aug. 31, 2012</t>
    </r>
  </si>
  <si>
    <r>
      <t xml:space="preserve">* Best by-the-glass price for those wines that will be part of the </t>
    </r>
    <r>
      <rPr>
        <b/>
        <sz val="9"/>
        <rFont val="Arial"/>
        <family val="2"/>
      </rPr>
      <t>F100</t>
    </r>
  </si>
  <si>
    <r>
      <t>NOTE</t>
    </r>
    <r>
      <rPr>
        <sz val="9"/>
        <rFont val="Arial"/>
        <family val="2"/>
      </rPr>
      <t>: Please hold price for the duration of the wine program &amp; Keep price ranges as narrow as possible</t>
    </r>
  </si>
  <si>
    <r>
      <t xml:space="preserve">Two of our wine managers will contact the </t>
    </r>
    <r>
      <rPr>
        <b/>
        <sz val="9"/>
        <rFont val="Arial"/>
        <family val="2"/>
      </rPr>
      <t>proprietor or winemaker</t>
    </r>
    <r>
      <rPr>
        <sz val="9"/>
        <color indexed="8"/>
        <rFont val="Calibri"/>
        <family val="2"/>
      </rPr>
      <t xml:space="preserve"> to speak directly about the wine for their presentations during </t>
    </r>
  </si>
  <si>
    <r>
      <t>Start Date:</t>
    </r>
    <r>
      <rPr>
        <sz val="14"/>
        <color indexed="8"/>
        <rFont val="Times New Roman"/>
        <family val="1"/>
      </rPr>
      <t xml:space="preserve"> September 2011</t>
    </r>
  </si>
  <si>
    <r>
      <t>End Date:</t>
    </r>
    <r>
      <rPr>
        <sz val="14"/>
        <color indexed="8"/>
        <rFont val="Times New Roman"/>
        <family val="1"/>
      </rPr>
      <t xml:space="preserve"> August 2012</t>
    </r>
  </si>
  <si>
    <t>FLEMINGS DIRECTORY</t>
  </si>
  <si>
    <t>PHONE</t>
  </si>
  <si>
    <t>FAX</t>
  </si>
  <si>
    <t>EMAIL</t>
  </si>
  <si>
    <t>(205) 262-9463</t>
  </si>
  <si>
    <t>(205) 262-9461</t>
  </si>
  <si>
    <t>birmingham@flemingssteakhouse.com</t>
  </si>
  <si>
    <t>Steve Pirato</t>
  </si>
  <si>
    <t>(480) 940-1900</t>
  </si>
  <si>
    <t>(480) 940-2305</t>
  </si>
  <si>
    <t>chandler@flemingssteakhouse.com</t>
  </si>
  <si>
    <t>Jaye Sechrest</t>
  </si>
  <si>
    <t>20753 N. Pima Road (DC Ranch)</t>
  </si>
  <si>
    <t>(480) 538-8000</t>
  </si>
  <si>
    <t>(480) 419-1911</t>
  </si>
  <si>
    <t>dcranch@flemingssteakhouse.com</t>
  </si>
  <si>
    <t>(480) 596-8265</t>
  </si>
  <si>
    <t>(480) 596-0265</t>
  </si>
  <si>
    <t>scottsdale@flemingssteakhouse.com</t>
  </si>
  <si>
    <t>(520) 529-5017</t>
  </si>
  <si>
    <t xml:space="preserve"> (520) 529-9410</t>
  </si>
  <si>
    <t>tucson@flemingssteakhouse.com</t>
  </si>
  <si>
    <t>(623) 772-9463</t>
  </si>
  <si>
    <t>(866) 554-8924</t>
  </si>
  <si>
    <t>peoria@flemingssteakhouse.com</t>
  </si>
  <si>
    <t>(310) 643-6911</t>
  </si>
  <si>
    <t>(310) 643-6044</t>
  </si>
  <si>
    <t>elsegundo@flemingssteakhouse.com</t>
  </si>
  <si>
    <t>Kevin Whattoff</t>
  </si>
  <si>
    <t>(858) 535-0078</t>
  </si>
  <si>
    <t>(858) 535-0096</t>
  </si>
  <si>
    <t>lajolla@flemingssteakhouse.com</t>
  </si>
  <si>
    <t>(949) 720-9633</t>
  </si>
  <si>
    <t>(949) 720-9634</t>
  </si>
  <si>
    <t>newport_beach@flemingssteakhouse.com</t>
  </si>
  <si>
    <t>(650) 329-8457</t>
  </si>
  <si>
    <t>(650) 329-1149</t>
  </si>
  <si>
    <t>paloalto@flemingssteakhouse.com</t>
  </si>
  <si>
    <t>(909) 463-0416</t>
  </si>
  <si>
    <t xml:space="preserve"> (909) 899-8403</t>
  </si>
  <si>
    <t>ranchocucamonga@flemingssteakhouse.com</t>
  </si>
  <si>
    <t xml:space="preserve"> (619) 237-1155</t>
  </si>
  <si>
    <t>(619) 237-1855</t>
  </si>
  <si>
    <t>sandiego@flemingssteakhouse.com</t>
  </si>
  <si>
    <t>(559) 222-5823</t>
  </si>
  <si>
    <t>(559) 222-5835</t>
  </si>
  <si>
    <t>(213) 745-9911</t>
  </si>
  <si>
    <t>(866) 931-6601</t>
  </si>
  <si>
    <t>Lalive@flemingssteakhouse.com</t>
  </si>
  <si>
    <t>(760) 776-6685</t>
  </si>
  <si>
    <t>(760) 776-6634</t>
  </si>
  <si>
    <t>rancho_mirage@flemingssteakhouse.com</t>
  </si>
  <si>
    <t>(925) 287-0297</t>
  </si>
  <si>
    <t>(925) 287-0063</t>
  </si>
  <si>
    <t>walnutcreek@flemingssteakhouse.com</t>
  </si>
  <si>
    <t>(818) 346-1005</t>
  </si>
  <si>
    <t>(818) 346-1173</t>
  </si>
  <si>
    <t>woodlandhills@flemingssteakhouse.com</t>
  </si>
  <si>
    <t>(303) 768-0827</t>
  </si>
  <si>
    <t>(303) 768-0840</t>
  </si>
  <si>
    <t>arapahoe@flemingssteakhouse.com</t>
  </si>
  <si>
    <t>West Hartford</t>
  </si>
  <si>
    <t>06107</t>
  </si>
  <si>
    <t>(860) 676-9463</t>
  </si>
  <si>
    <t>(813) 387-7903</t>
  </si>
  <si>
    <t>westhartford@flemingssteakhouse.com</t>
  </si>
  <si>
    <t>Tim Gavigan</t>
  </si>
  <si>
    <t>(305) 569-7995</t>
  </si>
  <si>
    <t>(305) 569-7996</t>
  </si>
  <si>
    <t>coralgables@flemingssteakhouse.com</t>
  </si>
  <si>
    <t>Miguel Frasquillo</t>
  </si>
  <si>
    <t>(239) 598-2424</t>
  </si>
  <si>
    <t>(239) 591-1354</t>
  </si>
  <si>
    <t>naples@flemingssteakhouse.com</t>
  </si>
  <si>
    <t>(407) 352-5706</t>
  </si>
  <si>
    <t>(407) 352-7694</t>
  </si>
  <si>
    <t>sandlake@flemingssteakhouse.com</t>
  </si>
  <si>
    <t>(850) 269-0830</t>
  </si>
  <si>
    <t>(850) 650-0773</t>
  </si>
  <si>
    <t>sandestin@flemingssteakhouse.com</t>
  </si>
  <si>
    <t>(941) 358-9463</t>
  </si>
  <si>
    <t>(941) 331-1440</t>
  </si>
  <si>
    <t>sarasota@flemingssteakhouse.com</t>
  </si>
  <si>
    <t>(813) 874-9463</t>
  </si>
  <si>
    <t>(813) 673-8661</t>
  </si>
  <si>
    <t>tampa@flemingssteakhouse.com</t>
  </si>
  <si>
    <t>(407) 699-9463</t>
  </si>
  <si>
    <t>(407) 699-9460</t>
  </si>
  <si>
    <t>winterpark@flemingssteakhouse.com</t>
  </si>
  <si>
    <t>(770) 698-8112</t>
  </si>
  <si>
    <t>(770) 698-8958</t>
  </si>
  <si>
    <t>atlanta@flemingssteakhouse.com</t>
  </si>
  <si>
    <t>W Des Moines</t>
  </si>
  <si>
    <t>(515) 457-2916</t>
  </si>
  <si>
    <t>(515) 457-8367</t>
  </si>
  <si>
    <t>desmoines@flemingssteakhouse.com</t>
  </si>
  <si>
    <t>Dwayne Carpenter</t>
  </si>
  <si>
    <t>(312) 329-9463</t>
  </si>
  <si>
    <t>(866) 554-8925</t>
  </si>
  <si>
    <t>chicago@flemingssteakhouse.com</t>
  </si>
  <si>
    <t>Lincolnshire</t>
  </si>
  <si>
    <t xml:space="preserve">(847) 793-0333 </t>
  </si>
  <si>
    <t xml:space="preserve"> (847) 793- 0372</t>
  </si>
  <si>
    <t>lincolnshire@flemingssteakhouse.com</t>
  </si>
  <si>
    <t>(317) 466-0175</t>
  </si>
  <si>
    <t>(317) 466-0190</t>
  </si>
  <si>
    <t>indianapolis@flemingssteakhouse.com</t>
  </si>
  <si>
    <t>(225) 925-2710</t>
  </si>
  <si>
    <t>(225) 925-9523</t>
  </si>
  <si>
    <t>batonrouge@flemingssteakhouse.com</t>
  </si>
  <si>
    <t>(617) 292-0808</t>
  </si>
  <si>
    <t>(617) 482-3025</t>
  </si>
  <si>
    <t>boston@flemingssteakhouse.com</t>
  </si>
  <si>
    <t>(410) 332-1666</t>
  </si>
  <si>
    <t>(410) 332-0436</t>
  </si>
  <si>
    <t>baltimore@flemingssteakhouse.com</t>
  </si>
  <si>
    <t>(248) 723-0134</t>
  </si>
  <si>
    <t>(248) 723-0138</t>
  </si>
  <si>
    <t>birminghammi@flemingssteakhouse.com</t>
  </si>
  <si>
    <t>Livonia</t>
  </si>
  <si>
    <t>(734) 542-9463</t>
  </si>
  <si>
    <t>(734) 953-4732</t>
  </si>
  <si>
    <t>livonia@flemingssteakhouse.com</t>
  </si>
  <si>
    <t xml:space="preserve">Tim Gavigan </t>
  </si>
  <si>
    <t>Frontenac</t>
  </si>
  <si>
    <t>(314) 567-7610</t>
  </si>
  <si>
    <t>(314) 567-0669</t>
  </si>
  <si>
    <t>stlouis@flemingssteakhouse.com</t>
  </si>
  <si>
    <t>(336) 294-7790</t>
  </si>
  <si>
    <t>(336) 294-8513</t>
  </si>
  <si>
    <t>greensboro@flemingssteakhouse.com</t>
  </si>
  <si>
    <t>(704) 333-4266</t>
  </si>
  <si>
    <t>(704) 333-4268</t>
  </si>
  <si>
    <t>charlotte@flemingssteakhouse.com</t>
  </si>
  <si>
    <t>(919) 571-6200</t>
  </si>
  <si>
    <t>(866) 931-6602</t>
  </si>
  <si>
    <t>raleigh@flemingssteakhouse.com</t>
  </si>
  <si>
    <t>(402) 393-0811</t>
  </si>
  <si>
    <t>(402) 393-0958</t>
  </si>
  <si>
    <t>Omaha@flemingssteakhouse.com</t>
  </si>
  <si>
    <t>Edgewater</t>
  </si>
  <si>
    <t>07020</t>
  </si>
  <si>
    <t>(201) 313-9463</t>
  </si>
  <si>
    <t>(201) 313-1800</t>
  </si>
  <si>
    <t>edgewater@flemingssteakhouse.com</t>
  </si>
  <si>
    <t>(856) 988-1351</t>
  </si>
  <si>
    <t>(866) 931-6603</t>
  </si>
  <si>
    <t>marlton@flemingssteakhouse.com</t>
  </si>
  <si>
    <t>(702) 838-4774</t>
  </si>
  <si>
    <t xml:space="preserve"> (702) 838-6639</t>
  </si>
  <si>
    <t>summerlin@flemingssteakhouse.com</t>
  </si>
  <si>
    <t>(330) 670-5200</t>
  </si>
  <si>
    <t>(330) 670-6288</t>
  </si>
  <si>
    <t>akron@flemingssteakhouse.com</t>
  </si>
  <si>
    <t>Woodmere</t>
  </si>
  <si>
    <t>(216) 896-9000</t>
  </si>
  <si>
    <t>(216) 896-9414</t>
  </si>
  <si>
    <t>cleveland@flemingssteakhouse.com</t>
  </si>
  <si>
    <t>(937) 320-9548</t>
  </si>
  <si>
    <t>(937) 320-9576</t>
  </si>
  <si>
    <t>(918) 712-7500</t>
  </si>
  <si>
    <t>(918) 712-7505</t>
  </si>
  <si>
    <t>tulsa@flemingssteakhouse.com</t>
  </si>
  <si>
    <t>Radnor</t>
  </si>
  <si>
    <t>(610) 688-9463</t>
  </si>
  <si>
    <t>(610) 688-6149</t>
  </si>
  <si>
    <t>radnor@flemingssteakhouse.com</t>
  </si>
  <si>
    <t>02903</t>
  </si>
  <si>
    <t>(401) 533-9000</t>
  </si>
  <si>
    <t>(401) 533-9001</t>
  </si>
  <si>
    <t>providence@flemingssteakhouse.com</t>
  </si>
  <si>
    <t xml:space="preserve"> (901) 761-6200</t>
  </si>
  <si>
    <t>(901) 761-0709</t>
  </si>
  <si>
    <t>memphis@flemingssteakhouse.com</t>
  </si>
  <si>
    <t>(865) 675-9463</t>
  </si>
  <si>
    <t>(865) 675-9464</t>
  </si>
  <si>
    <t>(615) 342-0131</t>
  </si>
  <si>
    <t>(615) 342-0134</t>
  </si>
  <si>
    <t>nashville@flemingssteakhouse.com</t>
  </si>
  <si>
    <t>(512) 457-1500</t>
  </si>
  <si>
    <t>(512) 457-1400</t>
  </si>
  <si>
    <t>austin@flemingssteakhouse.com</t>
  </si>
  <si>
    <t>(713) 827-1120</t>
  </si>
  <si>
    <t>(713) 827-1193</t>
  </si>
  <si>
    <t>townandcountry@flemingssteakhouse.com</t>
  </si>
  <si>
    <t xml:space="preserve">(210) 824-9463 </t>
  </si>
  <si>
    <t>(210) 824-9427</t>
  </si>
  <si>
    <t>sanantonio@flemingssteakhouse.com</t>
  </si>
  <si>
    <t>(281) 362-0103</t>
  </si>
  <si>
    <t>(281) 362-0436</t>
  </si>
  <si>
    <t>woodlands@flemingssteakhouse.com</t>
  </si>
  <si>
    <t>(512) 835-9463</t>
  </si>
  <si>
    <t>(866) 931-6659</t>
  </si>
  <si>
    <t>TheDomain@flemingssteakhouse.com</t>
  </si>
  <si>
    <t xml:space="preserve"> (713) 520-5959</t>
  </si>
  <si>
    <t>(713) 520-8840</t>
  </si>
  <si>
    <t>houston@flemingssteakhouse.com</t>
  </si>
  <si>
    <t>(801) 355-3704</t>
  </si>
  <si>
    <t xml:space="preserve"> (801) 355-3706</t>
  </si>
  <si>
    <t>saltlake@flemingssteakhouse.com</t>
  </si>
  <si>
    <t>(804) 272-7755</t>
  </si>
  <si>
    <t>(804) 272-9055</t>
  </si>
  <si>
    <t>richmond@flemingssteakhouse.com</t>
  </si>
  <si>
    <t>(703) 442-8384</t>
  </si>
  <si>
    <t>(703) 442-3828</t>
  </si>
  <si>
    <t>tysons_corner@flemingssteakhouse.com</t>
  </si>
  <si>
    <t>(608) 233-9550</t>
  </si>
  <si>
    <t>(608) 233-9581</t>
  </si>
  <si>
    <t>(262) 782-9463</t>
  </si>
  <si>
    <t>(262) 782-7869</t>
  </si>
  <si>
    <t>brookfield@flemingssteakhouse.com</t>
  </si>
  <si>
    <t>PRODUCT NAME: Valentin Bianchi 'Famiglia' Cabernet Sauvignon</t>
  </si>
  <si>
    <t xml:space="preserve">Restaurant                    </t>
  </si>
  <si>
    <t>Bottle Cost</t>
  </si>
  <si>
    <t>Purveyor</t>
  </si>
  <si>
    <t>602-353-6704</t>
  </si>
  <si>
    <t>860-628-1034</t>
  </si>
  <si>
    <t>970-524-9231</t>
  </si>
  <si>
    <t>Terry Fischer</t>
  </si>
  <si>
    <t>954-598-4144</t>
  </si>
  <si>
    <t>Joe Cruz</t>
  </si>
  <si>
    <t>404-590-9128</t>
  </si>
  <si>
    <t>Johnson Brothers</t>
  </si>
  <si>
    <t>Tim Garrard</t>
  </si>
  <si>
    <t>808-487-5355</t>
  </si>
  <si>
    <t>Penny Whitehead</t>
  </si>
  <si>
    <t>14.53 if they order less than a case</t>
  </si>
  <si>
    <t>CKL</t>
  </si>
  <si>
    <t>Joe Cekola</t>
  </si>
  <si>
    <t>269-382-4200</t>
  </si>
  <si>
    <t>Mike Cohen</t>
  </si>
  <si>
    <t>1 Case</t>
  </si>
  <si>
    <t>Deal: $12.89 - July, Sept, Nov, Dec</t>
  </si>
  <si>
    <t>2 CS/$12.67, 3 CS/$12</t>
  </si>
  <si>
    <t>Fine WineTrading Co</t>
  </si>
  <si>
    <t xml:space="preserve">Kimberly Sanford </t>
  </si>
  <si>
    <t>704-504-1744</t>
  </si>
  <si>
    <t>Mary Horn</t>
  </si>
  <si>
    <t>Fogo De Chao</t>
  </si>
  <si>
    <t>Dead Letter Office/ Sensual Cab, Two Angels Petite Sirah</t>
  </si>
  <si>
    <t>Mesquite #488</t>
  </si>
  <si>
    <t>Joe Bombay</t>
  </si>
  <si>
    <t>1106 Town East Mall</t>
  </si>
  <si>
    <t>Mesquite</t>
  </si>
  <si>
    <t>972-682-5800</t>
  </si>
  <si>
    <t>972-682-5810</t>
  </si>
  <si>
    <t>Kelly Gilbert</t>
  </si>
  <si>
    <t>3401 Dale Road Ste.840</t>
  </si>
  <si>
    <t>Modesto</t>
  </si>
  <si>
    <t>Montebello</t>
  </si>
  <si>
    <t>Moreno Valley</t>
  </si>
  <si>
    <t>Gerald Simmons</t>
  </si>
  <si>
    <t>Charles Seidenstucker</t>
  </si>
  <si>
    <t>Newark</t>
  </si>
  <si>
    <t>Ben Dickinson</t>
  </si>
  <si>
    <t>Norman</t>
  </si>
  <si>
    <t>Clint Young</t>
  </si>
  <si>
    <t>clintwine@kc.rr.com</t>
  </si>
  <si>
    <t>Jason Hershfeld</t>
  </si>
  <si>
    <t>iwine@sbcglobal.net</t>
  </si>
  <si>
    <t>Oxnard</t>
  </si>
  <si>
    <t>Jay Clark</t>
  </si>
  <si>
    <t>Palmdale</t>
  </si>
  <si>
    <t>Mike Eller</t>
  </si>
  <si>
    <t>11200 Broadway Ste. 1700</t>
  </si>
  <si>
    <t>Pearland</t>
  </si>
  <si>
    <t>Peoria</t>
  </si>
  <si>
    <t>Pinellas Park</t>
  </si>
  <si>
    <t>Michael Moumneh</t>
  </si>
  <si>
    <t>Plano</t>
  </si>
  <si>
    <t>Puente Hills # 504</t>
  </si>
  <si>
    <t>17615 Castleton Street</t>
  </si>
  <si>
    <t>City of Industry</t>
  </si>
  <si>
    <t>626-363-9460</t>
  </si>
  <si>
    <t>626-363-9465</t>
  </si>
  <si>
    <t>Bjs504@bjsrestaurants.com</t>
  </si>
  <si>
    <t>Rancho Cucamonga</t>
  </si>
  <si>
    <t>John Ryall</t>
  </si>
  <si>
    <t>Rim # 499</t>
  </si>
  <si>
    <t>17503 IH 10 W</t>
  </si>
  <si>
    <t>210-690-2600</t>
  </si>
  <si>
    <t>210-690-3710</t>
  </si>
  <si>
    <t>Bjs499@bjsrestaurants.com</t>
  </si>
  <si>
    <t>David Easterwood</t>
  </si>
  <si>
    <t>Matt Smith</t>
  </si>
  <si>
    <t>San Bernardino</t>
  </si>
  <si>
    <t>San Bruno</t>
  </si>
  <si>
    <t>Adrian Rodriguez</t>
  </si>
  <si>
    <t>Chris Esteban</t>
  </si>
  <si>
    <t>San Mateo</t>
  </si>
  <si>
    <t>San Rafael # 495</t>
  </si>
  <si>
    <t>Mario Schiano</t>
  </si>
  <si>
    <t>5800 Northgate Mall, Suite 159</t>
  </si>
  <si>
    <t>San Rafael</t>
  </si>
  <si>
    <t>415-755-6250</t>
  </si>
  <si>
    <t>415-755-6256</t>
  </si>
  <si>
    <t>Bjs495@bjsrestaurants.com</t>
  </si>
  <si>
    <t>Riley Pabst</t>
  </si>
  <si>
    <t>riley@quintessentialwines.com</t>
  </si>
  <si>
    <t>Shenandoah # 505</t>
  </si>
  <si>
    <t>19075 Interstate 45 South, #600</t>
  </si>
  <si>
    <t>Shenandoah</t>
  </si>
  <si>
    <t>936-273-7100</t>
  </si>
  <si>
    <t>936-273-7105</t>
  </si>
  <si>
    <t>Bjs505@bjsrestaurants.com</t>
  </si>
  <si>
    <t>Michael Kennedy</t>
  </si>
  <si>
    <t>Tukwila</t>
  </si>
  <si>
    <t>Sparks # 503</t>
  </si>
  <si>
    <t>425 Sparks Blvd</t>
  </si>
  <si>
    <t>Sparks</t>
  </si>
  <si>
    <t>775-398-3550</t>
  </si>
  <si>
    <t>775-398-3555</t>
  </si>
  <si>
    <t>Bjs503@bjsrestaurants.com</t>
  </si>
  <si>
    <t>Robert Wilson</t>
  </si>
  <si>
    <t>Stockton</t>
  </si>
  <si>
    <t>Bjs463@bjsrestaurants.com</t>
  </si>
  <si>
    <t>Sugar Land</t>
  </si>
  <si>
    <t>Jon-Michael Becerra</t>
  </si>
  <si>
    <t>Summerlin</t>
  </si>
  <si>
    <t>Damien Gray</t>
  </si>
  <si>
    <t>Sunset Valley</t>
  </si>
  <si>
    <t>Andy Sponder</t>
  </si>
  <si>
    <t>4502 S. Steele St. Ste 1177</t>
  </si>
  <si>
    <t>Tacoma</t>
  </si>
  <si>
    <t>Temecula</t>
  </si>
  <si>
    <t>3550 S. General Bruce Drive Bldg. G</t>
  </si>
  <si>
    <t>Temple</t>
  </si>
  <si>
    <t>Jane Sillett</t>
  </si>
  <si>
    <t>11700 Princeton Pike Unit J1A</t>
  </si>
  <si>
    <t>Melissa Walker</t>
  </si>
  <si>
    <t>Tucson</t>
  </si>
  <si>
    <t>Tucson-Broadway # 501</t>
  </si>
  <si>
    <t>5510 East Broadway Blvd.</t>
  </si>
  <si>
    <t>520-512-0330</t>
  </si>
  <si>
    <t>520-512-0335</t>
  </si>
  <si>
    <t>Bjs501@bjsrestaurants.com</t>
  </si>
  <si>
    <t>Tyler # 507</t>
  </si>
  <si>
    <t>Dave Lorenat</t>
  </si>
  <si>
    <t>210 Loop 323 WSW</t>
  </si>
  <si>
    <t>Tyler</t>
  </si>
  <si>
    <t>903-939-2840</t>
  </si>
  <si>
    <t>903-939-2860</t>
  </si>
  <si>
    <t>Bjs507@bjsrestaurants.com</t>
  </si>
  <si>
    <t>Joel Busby</t>
  </si>
  <si>
    <t>Vacaville</t>
  </si>
  <si>
    <t>Dimitri Loakim</t>
  </si>
  <si>
    <t>Valencia</t>
  </si>
  <si>
    <t>West Covina</t>
  </si>
  <si>
    <t>Westlake Village</t>
  </si>
  <si>
    <t>Westminster</t>
  </si>
  <si>
    <t>John Kane</t>
  </si>
  <si>
    <t>Westwood</t>
  </si>
  <si>
    <r>
      <rPr>
        <b/>
        <sz val="10"/>
        <rFont val="Arial"/>
        <family val="2"/>
      </rPr>
      <t xml:space="preserve">June 2010 Announcement: </t>
    </r>
    <r>
      <rPr>
        <sz val="10"/>
        <rFont val="Arial"/>
        <family val="2"/>
      </rPr>
      <t xml:space="preserve">Quintessential Wines is pleased to announce two placements on the Fleming’s Steakhouse National Core List for 2010 -2011.
NATIONAL CHAIN:  Fleming’s Steakhouse
</t>
    </r>
    <r>
      <rPr>
        <b/>
        <sz val="10"/>
        <rFont val="Arial"/>
        <family val="2"/>
      </rPr>
      <t>WINES</t>
    </r>
    <r>
      <rPr>
        <sz val="10"/>
        <rFont val="Arial"/>
        <family val="2"/>
      </rPr>
      <t xml:space="preserve"> CHOSEN:           Morse Code Shiraz &amp; Sensual Cabernet Sauvignon
PLACEMENT TYPE:      By the Glass/By the Bottle
PROGRAM DATES:        September 2010 – August 2011
DATE WINE WILL NEED TO BE IN YOUR WAREHOUSE BY: August 1st,
• Please maintain average monthly par inventory of = 2x estimated monthly usage
* RESTAURANTS WILL START ORDERING FROM DISTRIBUTOR AS EARLY AS AUGUST 1ST.
IMPORTANT COMMENTS REGARDING DISTRIBUTION OF WINE
1. Fleming’s should not be contacted to meet the buyers or set-up trainings until September 1st 2010.
PILLAR BOX RED:
We have had a good run on Fleming’s 2009/2010 with Pillar Box Red, not only placing it on the core BTG but getting it on the “Bar Feature Card” for 8 months out of the 12. Pillar Box has a following in many Fleming’s now and the current feature will extend through September 2010.  We should do our best to keep Pillar Box Red on the list of 100 BTG wines.
</t>
    </r>
  </si>
  <si>
    <t>Terri Saldamando</t>
  </si>
  <si>
    <t>98 S Second St.</t>
  </si>
  <si>
    <t>95113</t>
  </si>
  <si>
    <t>(408) 961-5250</t>
  </si>
  <si>
    <t>(408) 961-5260</t>
  </si>
  <si>
    <t>1530 J. St. Suite 100</t>
  </si>
  <si>
    <t>95814</t>
  </si>
  <si>
    <t>(916) 288-0970</t>
  </si>
  <si>
    <t>(916) 288-0979</t>
  </si>
  <si>
    <t>Jason Ortega</t>
  </si>
  <si>
    <t>340 S Pine Ave.</t>
  </si>
  <si>
    <t>90802</t>
  </si>
  <si>
    <t>(562) 308-1025</t>
  </si>
  <si>
    <t>(562) 308-1030</t>
  </si>
  <si>
    <t>James Kong</t>
  </si>
  <si>
    <t>Palo Alto</t>
  </si>
  <si>
    <t>900 Stanford Shopping Center Bldg. W</t>
  </si>
  <si>
    <t>Stanford Shopping Center</t>
  </si>
  <si>
    <t>94304</t>
  </si>
  <si>
    <t>(650) 330-1782</t>
  </si>
  <si>
    <t>(650) 330-1783</t>
  </si>
  <si>
    <t>Travis Pakes</t>
  </si>
  <si>
    <t>Sherman Oaks</t>
  </si>
  <si>
    <t>15301 Ventura Blvd. Suite P-22</t>
  </si>
  <si>
    <t>Sherman Oaks Galleria</t>
  </si>
  <si>
    <t>91403</t>
  </si>
  <si>
    <t>(818) 784-1694</t>
  </si>
  <si>
    <t>(818) 784-4376</t>
  </si>
  <si>
    <t>Analia Daghbas</t>
  </si>
  <si>
    <t>Rancho Mirage</t>
  </si>
  <si>
    <t>71800 Hwy 111 Suite C-104</t>
  </si>
  <si>
    <t>The River</t>
  </si>
  <si>
    <t>92270</t>
  </si>
  <si>
    <t>(760) 776-4912</t>
  </si>
  <si>
    <t>(760) 776-6684</t>
  </si>
  <si>
    <t>260 E Colorado Blvd. Suite 201</t>
  </si>
  <si>
    <t>Paseo Colorado</t>
  </si>
  <si>
    <t>91101</t>
  </si>
  <si>
    <t>(626) 356-9760</t>
  </si>
  <si>
    <t>(626) 356-9763</t>
  </si>
  <si>
    <t>Kevin Sedik</t>
  </si>
  <si>
    <t>Sunnyvale</t>
  </si>
  <si>
    <t>390 W El Camino Real</t>
  </si>
  <si>
    <t>The Cherry Orchard</t>
  </si>
  <si>
    <t>94087</t>
  </si>
  <si>
    <t>(408) 991-9078</t>
  </si>
  <si>
    <t>(408) 991-9079</t>
  </si>
  <si>
    <t>Stephen Wan</t>
  </si>
  <si>
    <t>Mission Viejo</t>
  </si>
  <si>
    <t>800 The Shops at Mission Viejo</t>
  </si>
  <si>
    <t>The Shops at Mission Viejo</t>
  </si>
  <si>
    <t>92691</t>
  </si>
  <si>
    <t>(949) 364-6661</t>
  </si>
  <si>
    <t>(949) 364-6662</t>
  </si>
  <si>
    <t>1180 Galleria Blvd.</t>
  </si>
  <si>
    <t>Creekside Town Center</t>
  </si>
  <si>
    <t>95678</t>
  </si>
  <si>
    <t>(916) 788-2800</t>
  </si>
  <si>
    <t>(916) 788-2801</t>
  </si>
  <si>
    <t>Jenkins Davis</t>
  </si>
  <si>
    <t>21821 Oxnard St.</t>
  </si>
  <si>
    <t>91367</t>
  </si>
  <si>
    <t>(818) 340-0491</t>
  </si>
  <si>
    <t>(818) 340-0691</t>
  </si>
  <si>
    <t>7077 Friars Rd.</t>
  </si>
  <si>
    <t>Fashion Valley Mall</t>
  </si>
  <si>
    <t>92108</t>
  </si>
  <si>
    <t>(619) 260-8484</t>
  </si>
  <si>
    <t>(619) 260-0808</t>
  </si>
  <si>
    <t>Walnut Creek</t>
  </si>
  <si>
    <t>1205 Broadway Plaza</t>
  </si>
  <si>
    <t>Broadway Plaza</t>
  </si>
  <si>
    <t>94596</t>
  </si>
  <si>
    <t>(925) 979-9070</t>
  </si>
  <si>
    <t>(925) 979-9071</t>
  </si>
  <si>
    <t>Matthew Blank</t>
  </si>
  <si>
    <t>Santa Monica</t>
  </si>
  <si>
    <t>326 Wilshire Blvd.</t>
  </si>
  <si>
    <t>90401</t>
  </si>
  <si>
    <t>(310) 395-1912</t>
  </si>
  <si>
    <t>(310) 395-3912</t>
  </si>
  <si>
    <t>Beverly Center</t>
  </si>
  <si>
    <t>121 N La Cienega Blvd. #117</t>
  </si>
  <si>
    <t>90048</t>
  </si>
  <si>
    <t>(310) 854-6467</t>
  </si>
  <si>
    <t>(310) 854-6468</t>
  </si>
  <si>
    <t>David Verschoor</t>
  </si>
  <si>
    <t>2041 Rosecrans Ave. Suite #120</t>
  </si>
  <si>
    <t>aka. Manhattan Beach</t>
  </si>
  <si>
    <t>90245</t>
  </si>
  <si>
    <t>(310) 607-9062</t>
  </si>
  <si>
    <t>(310) 607-9162</t>
  </si>
  <si>
    <t>61 Fortune Dr.</t>
  </si>
  <si>
    <t>The Irvine Spectrum Center</t>
  </si>
  <si>
    <t>92618</t>
  </si>
  <si>
    <t>(949) 453-1211</t>
  </si>
  <si>
    <t>(949) 453-9662</t>
  </si>
  <si>
    <t>Archie McConnell</t>
  </si>
  <si>
    <t>4540 La Jolla Village Dr.</t>
  </si>
  <si>
    <t>La Jolla Village</t>
  </si>
  <si>
    <t>92122</t>
  </si>
  <si>
    <t>(858) 458-9007</t>
  </si>
  <si>
    <t>(858) 458-0908</t>
  </si>
  <si>
    <t>Keli Knubley</t>
  </si>
  <si>
    <t>1145 Newport Center Dr.</t>
  </si>
  <si>
    <t>Fashion Island</t>
  </si>
  <si>
    <t>92660</t>
  </si>
  <si>
    <t>(949) 759-9007</t>
  </si>
  <si>
    <t>(949) 759-3557</t>
  </si>
  <si>
    <t>James Rice</t>
  </si>
  <si>
    <t>23902 E Prospect Ave.</t>
  </si>
  <si>
    <t>80016</t>
  </si>
  <si>
    <t>(303) 627-5450</t>
  </si>
  <si>
    <t>(303) 627-5455</t>
  </si>
  <si>
    <t>Marilynne Kennedy</t>
  </si>
  <si>
    <t>Scott Campbell</t>
  </si>
  <si>
    <t>Loveland</t>
  </si>
  <si>
    <t>5915 Sky Pond Dr.</t>
  </si>
  <si>
    <t>80538</t>
  </si>
  <si>
    <t>(970)622-9313</t>
  </si>
  <si>
    <t>(970)622-9557</t>
  </si>
  <si>
    <t>Scott Phillips</t>
  </si>
  <si>
    <t>Lakewood</t>
  </si>
  <si>
    <t>7210 W Alameda Ave.</t>
  </si>
  <si>
    <t>Belmar</t>
  </si>
  <si>
    <t>80226</t>
  </si>
  <si>
    <t>(303) 922-5800</t>
  </si>
  <si>
    <t>(303) 922-2111</t>
  </si>
  <si>
    <t>Dawn Bryant</t>
  </si>
  <si>
    <t>1725 Briargate Pkwy.</t>
  </si>
  <si>
    <t>The Promenade Shops at Briargate</t>
  </si>
  <si>
    <t>80920</t>
  </si>
  <si>
    <t>(719) 593-8580</t>
  </si>
  <si>
    <t>(719) 593-8836</t>
  </si>
  <si>
    <t>Christine Nemeth</t>
  </si>
  <si>
    <t>Broomfield</t>
  </si>
  <si>
    <t>1 W Flatiron Drive Unit 500,  Bldg. 5</t>
  </si>
  <si>
    <t>The Village at Flatiron Crossing</t>
  </si>
  <si>
    <t>80021</t>
  </si>
  <si>
    <t>(720) 887-6200</t>
  </si>
  <si>
    <t>(720) 887-6201</t>
  </si>
  <si>
    <t>Tom Crumley</t>
  </si>
  <si>
    <t>LoDo</t>
  </si>
  <si>
    <t>1415 15th St.</t>
  </si>
  <si>
    <t>Lower Downtown</t>
  </si>
  <si>
    <t>80202</t>
  </si>
  <si>
    <t>(303) 260-7222</t>
  </si>
  <si>
    <t>(303) 260-7223</t>
  </si>
  <si>
    <t>Robert Sweeney</t>
  </si>
  <si>
    <t>Littleton</t>
  </si>
  <si>
    <t>8315 S  Park Meadows Center Dr.</t>
  </si>
  <si>
    <t>Park Meadows</t>
  </si>
  <si>
    <t>Lone Tree</t>
  </si>
  <si>
    <t>80124</t>
  </si>
  <si>
    <t>(303) 790-7744</t>
  </si>
  <si>
    <t>(303) 768-0789</t>
  </si>
  <si>
    <t>Michael Gall</t>
  </si>
  <si>
    <t>W. Hartford</t>
  </si>
  <si>
    <t>322 West Farms Mall Space F226</t>
  </si>
  <si>
    <t>West Farms Mall</t>
  </si>
  <si>
    <t>Farmington</t>
  </si>
  <si>
    <t>06032</t>
  </si>
  <si>
    <t>(860) 561-0097</t>
  </si>
  <si>
    <t>(860) 561-0098</t>
  </si>
  <si>
    <t>Sidney Yip</t>
  </si>
  <si>
    <t>Brad Kaemmer</t>
  </si>
  <si>
    <t>230 Tresser Blvd. Space H-007</t>
  </si>
  <si>
    <t>Stamford Town Center</t>
  </si>
  <si>
    <t>06901</t>
  </si>
  <si>
    <t>404-589-7424</t>
  </si>
  <si>
    <t>The Westin Savannah Harbor Golf Resort &amp; Spa</t>
  </si>
  <si>
    <t>P.O. Box 427
One Resort Drive</t>
  </si>
  <si>
    <t>Georgia South</t>
  </si>
  <si>
    <t>31421</t>
  </si>
  <si>
    <t>912-201-2000</t>
  </si>
  <si>
    <t>912-201-2001</t>
  </si>
  <si>
    <t>The Royal Hawaiian</t>
  </si>
  <si>
    <t>2259 Kalakaua Avenue</t>
  </si>
  <si>
    <t>Oahu Island</t>
  </si>
  <si>
    <t>808-923-7311</t>
  </si>
  <si>
    <t>808-924-7098</t>
  </si>
  <si>
    <t>Sheraton Kauai Resort</t>
  </si>
  <si>
    <t>2440 Hoonani Road</t>
  </si>
  <si>
    <t>Poipu Beach</t>
  </si>
  <si>
    <t>Hawaii-Kauai Islands</t>
  </si>
  <si>
    <t>808-742-1661</t>
  </si>
  <si>
    <t>808-742-9777</t>
  </si>
  <si>
    <t>Sheraton Keauhou Bay Resort &amp; Spa</t>
  </si>
  <si>
    <t>78-128 Ehukai St</t>
  </si>
  <si>
    <t>Kailua Kona</t>
  </si>
  <si>
    <t>443-577-2100</t>
  </si>
  <si>
    <t>443-577-2101</t>
  </si>
  <si>
    <t>Sheraton Maui Hotel</t>
  </si>
  <si>
    <t>2605 Kaanapali Parkway</t>
  </si>
  <si>
    <t>Maui Island</t>
  </si>
  <si>
    <t>808-661-0031</t>
  </si>
  <si>
    <t>808-661-0458</t>
  </si>
  <si>
    <t>Sheraton Princess Kaiulani Hotel</t>
  </si>
  <si>
    <t>120 Kaiulani Ave.</t>
  </si>
  <si>
    <t>808-922-5811</t>
  </si>
  <si>
    <t>808-923-9912</t>
  </si>
  <si>
    <t>Sheraton Waikiki Hotel</t>
  </si>
  <si>
    <t>2255 Kalakaua Avenue</t>
  </si>
  <si>
    <t>808-922-4422</t>
  </si>
  <si>
    <t>808-923-8785</t>
  </si>
  <si>
    <t>The St. Regis Princeville Resort</t>
  </si>
  <si>
    <t>P.O. Box 3069
5520 Kahaku Road</t>
  </si>
  <si>
    <t>Kauai</t>
  </si>
  <si>
    <t>808-826-9644</t>
  </si>
  <si>
    <t>808-826-1166</t>
  </si>
  <si>
    <t>Moana Surfrider, A Westin Resort</t>
  </si>
  <si>
    <t>2365 Kalakau Ave.</t>
  </si>
  <si>
    <t>808-922-3111</t>
  </si>
  <si>
    <t>808-923-0308</t>
  </si>
  <si>
    <t>The Westin Maui Resort &amp; Spa</t>
  </si>
  <si>
    <t>2365 Kaanapali Parkway</t>
  </si>
  <si>
    <t>Lahaina, Maui</t>
  </si>
  <si>
    <t>808-667-2525</t>
  </si>
  <si>
    <t>808-661-5764</t>
  </si>
  <si>
    <t>Sheraton Iowa City Hotel</t>
  </si>
  <si>
    <t xml:space="preserve"> 210 s Dubuque Street</t>
  </si>
  <si>
    <t>Iowa City</t>
  </si>
  <si>
    <t>L2G 3K7</t>
  </si>
  <si>
    <t>905-374-4445</t>
  </si>
  <si>
    <t>905-358-0443</t>
  </si>
  <si>
    <t>Sheraton West Des Moines Hotel</t>
  </si>
  <si>
    <t>1800 50th St</t>
  </si>
  <si>
    <t>64153-1110</t>
  </si>
  <si>
    <t>816-464-2345</t>
  </si>
  <si>
    <t>816-464-2543</t>
  </si>
  <si>
    <t>Aloft Bolingbrook</t>
  </si>
  <si>
    <t>500 Janes Avenue</t>
  </si>
  <si>
    <t>Bolingbrook</t>
  </si>
  <si>
    <t>06901-2111</t>
  </si>
  <si>
    <t xml:space="preserve">203-358-8400 </t>
  </si>
  <si>
    <t>203-358-8872</t>
  </si>
  <si>
    <t>Aloft Chicago O'Hare</t>
  </si>
  <si>
    <t>9700 Balmoral Ave</t>
  </si>
  <si>
    <t>Des Plaines</t>
  </si>
  <si>
    <t xml:space="preserve">303-790-2100 </t>
  </si>
  <si>
    <t>303-790-2101</t>
  </si>
  <si>
    <t>Four Points by Sheraton Chicago Downtown/Magnificent Mile</t>
  </si>
  <si>
    <t>630 N Rush St</t>
  </si>
  <si>
    <t>11201-5303</t>
  </si>
  <si>
    <t>718-855-1900</t>
  </si>
  <si>
    <t>718-855-8840</t>
  </si>
  <si>
    <t>Four Points by Sheraton Chicago O'Hare Airport</t>
  </si>
  <si>
    <t>10249 Irving Park Rd</t>
  </si>
  <si>
    <t>Schiller Park</t>
  </si>
  <si>
    <t>H7T1X5</t>
  </si>
  <si>
    <t>450-687-2440</t>
  </si>
  <si>
    <t>450-687-0655</t>
  </si>
  <si>
    <t>Four Points by Sheraton Fairview Heights</t>
  </si>
  <si>
    <t>319 Fountains Pkwy</t>
  </si>
  <si>
    <t>Fairview Heights</t>
  </si>
  <si>
    <t>J8E 1E2</t>
  </si>
  <si>
    <t>819-681-8000</t>
  </si>
  <si>
    <t>819-681-8001</t>
  </si>
  <si>
    <t>Four Points by Sheraton Peoria Downtown</t>
  </si>
  <si>
    <t>500 Hamilton Blvd</t>
  </si>
  <si>
    <t>61602-1214</t>
  </si>
  <si>
    <t>309-674-2500</t>
  </si>
  <si>
    <t>309-674-1205</t>
  </si>
  <si>
    <t>Tremont Hotel</t>
  </si>
  <si>
    <t>100 E. Chestnut</t>
  </si>
  <si>
    <t>Chicago, IL</t>
  </si>
  <si>
    <t>312-751-1900</t>
  </si>
  <si>
    <t>312-751-8691</t>
  </si>
  <si>
    <t>Sheraton Chicago Hotel &amp; Towers</t>
  </si>
  <si>
    <t>301 East North Water Street</t>
  </si>
  <si>
    <t>312-464-1000</t>
  </si>
  <si>
    <t>312-464-9140</t>
  </si>
  <si>
    <t>Sheraton Chicago Northbrook Hotel</t>
  </si>
  <si>
    <t>1110 Willow Rd</t>
  </si>
  <si>
    <t>S7T-0G3</t>
  </si>
  <si>
    <t>306-933-9889</t>
  </si>
  <si>
    <t>306-933-9880</t>
  </si>
  <si>
    <t xml:space="preserve">Sheraton Chicago O'Hare Airport Hotel </t>
  </si>
  <si>
    <t>6501 N. Mannheim Rd</t>
  </si>
  <si>
    <t>91608-1001</t>
  </si>
  <si>
    <t>818  980 1212</t>
  </si>
  <si>
    <t>818-985-4980</t>
  </si>
  <si>
    <t>Sheraton Suites Chicago Elk Grove</t>
  </si>
  <si>
    <t>121 NW Point Blvd</t>
  </si>
  <si>
    <t>Elk Grove Village</t>
  </si>
  <si>
    <t>19801-1508</t>
  </si>
  <si>
    <t>302-654-8300</t>
  </si>
  <si>
    <t>302-654-6036</t>
  </si>
  <si>
    <t>W Chicago - city center</t>
  </si>
  <si>
    <t>172 West Adams Street</t>
  </si>
  <si>
    <t>312-332-1200</t>
  </si>
  <si>
    <t>312-332-5909</t>
  </si>
  <si>
    <t>W Chicago - Lakeshore</t>
  </si>
  <si>
    <t>644 N. Lakeshore Drive</t>
  </si>
  <si>
    <t>312-943-9200</t>
  </si>
  <si>
    <t>312-255-4411</t>
  </si>
  <si>
    <t>The Westin Chicago North Shore</t>
  </si>
  <si>
    <t>601 N. Milwaukee Avenue</t>
  </si>
  <si>
    <t>Wheeling</t>
  </si>
  <si>
    <t>847-777-6500</t>
  </si>
  <si>
    <t>847-777-6510</t>
  </si>
  <si>
    <t>The Westin Chicago River North</t>
  </si>
  <si>
    <t>320 N. Dearborn Street</t>
  </si>
  <si>
    <t>312-744-1900</t>
  </si>
  <si>
    <t>312-527-2650</t>
  </si>
  <si>
    <t>The Westin Lombard Yorktown Center</t>
  </si>
  <si>
    <t>70 Yorktown Center</t>
  </si>
  <si>
    <t>630-719-8000</t>
  </si>
  <si>
    <t>630-719-8050</t>
  </si>
  <si>
    <t>The Westin Michigan Avenue</t>
  </si>
  <si>
    <t>909 North Michigan Avenue</t>
  </si>
  <si>
    <t>312-943-7200</t>
  </si>
  <si>
    <t>312-649-7447</t>
  </si>
  <si>
    <t>The Westin O’Hare</t>
  </si>
  <si>
    <t>6100 North River Road</t>
  </si>
  <si>
    <t>847-698-6000</t>
  </si>
  <si>
    <t>847-698-4591</t>
  </si>
  <si>
    <t>Four Points by Sheraton Indianapolis Carmel</t>
  </si>
  <si>
    <t>251 Pennsylvania Pkwy</t>
  </si>
  <si>
    <t>19114-2203</t>
  </si>
  <si>
    <t>215-671-9600</t>
  </si>
  <si>
    <t>215-464-7759</t>
  </si>
  <si>
    <t>Sheraton Indianapolis City Centre Hotel</t>
  </si>
  <si>
    <t>31 W Ohio St</t>
  </si>
  <si>
    <t>55125-1414</t>
  </si>
  <si>
    <t>651-641-1111</t>
  </si>
  <si>
    <t>651-641-1244</t>
  </si>
  <si>
    <t>Sheraton Indianapolis Hotel and Suites</t>
  </si>
  <si>
    <t>8787 Keystone Crossing</t>
  </si>
  <si>
    <t>Indianapolis, IN</t>
  </si>
  <si>
    <t>317-846-2700</t>
  </si>
  <si>
    <t>317-574-6780</t>
  </si>
  <si>
    <t>Sheraton Louisville Riverside Hotel</t>
  </si>
  <si>
    <t>700 W Riverside Dr</t>
  </si>
  <si>
    <t>Jeffersonville</t>
  </si>
  <si>
    <t>V6X 4K3</t>
  </si>
  <si>
    <t>604-303-6565</t>
  </si>
  <si>
    <t>604-303-6595</t>
  </si>
  <si>
    <t>The Westin Indianapolis</t>
  </si>
  <si>
    <t>50 S. Capitol Avenue</t>
  </si>
  <si>
    <t>317-262-8100</t>
  </si>
  <si>
    <t>317-231-3928</t>
  </si>
  <si>
    <t>Aloft Leawood-Overland Park</t>
  </si>
  <si>
    <t>11620 Ash St</t>
  </si>
  <si>
    <t>718-256-3833</t>
  </si>
  <si>
    <t>718-256-3855</t>
  </si>
  <si>
    <t>Sheraton Overland Park Hotel at the Convention Center</t>
  </si>
  <si>
    <t>6100 College Boulevard</t>
  </si>
  <si>
    <t>Overland Park</t>
  </si>
  <si>
    <t>Kansas City, MO-KS</t>
  </si>
  <si>
    <t>66211</t>
  </si>
  <si>
    <t>913-234-2100</t>
  </si>
  <si>
    <t>913-234-2110</t>
  </si>
  <si>
    <t>Four Points by Sheraton Lexington</t>
  </si>
  <si>
    <t>1938 Stanton Way</t>
  </si>
  <si>
    <t>55305-1903</t>
  </si>
  <si>
    <t>952-960-3501</t>
  </si>
  <si>
    <t>952-593-5497</t>
  </si>
  <si>
    <t>Four Points by Sheraton New Orleans Airport</t>
  </si>
  <si>
    <t>6401 Veterans Blvd</t>
  </si>
  <si>
    <t>808-930-4900</t>
  </si>
  <si>
    <t>808-930-4800</t>
  </si>
  <si>
    <t>Sheraton Metairie-New Orleans Hotel</t>
  </si>
  <si>
    <t>4 Galleria Blvd</t>
  </si>
  <si>
    <t>94103-3106</t>
  </si>
  <si>
    <t>415-974-6400</t>
  </si>
  <si>
    <t>415-974-8742</t>
  </si>
  <si>
    <t>Sheraton New Orleans Hotel</t>
  </si>
  <si>
    <t>500 Canal Street</t>
  </si>
  <si>
    <t>New Orleans, LA</t>
  </si>
  <si>
    <t>70130</t>
  </si>
  <si>
    <t>504-525-2500</t>
  </si>
  <si>
    <t>504-595-5592</t>
  </si>
  <si>
    <t>W New Orleans</t>
  </si>
  <si>
    <t>333 Poydras Street</t>
  </si>
  <si>
    <t>504-525-9444</t>
  </si>
  <si>
    <t>504-581-7179</t>
  </si>
  <si>
    <t>W New Orleans - french quarter</t>
  </si>
  <si>
    <t>316 Charters</t>
  </si>
  <si>
    <t>504-581-1200</t>
  </si>
  <si>
    <t>504-523-2910</t>
  </si>
  <si>
    <t>aloft - Lexington</t>
  </si>
  <si>
    <t>727 Marrett Road</t>
  </si>
  <si>
    <t>Boston, MA</t>
  </si>
  <si>
    <t>02421</t>
  </si>
  <si>
    <t>781-761-1700</t>
  </si>
  <si>
    <t>781-761-1705</t>
  </si>
  <si>
    <t>Element</t>
  </si>
  <si>
    <t>Element - Lexington</t>
  </si>
  <si>
    <t>781-861-1391</t>
  </si>
  <si>
    <t>781-861-1280</t>
  </si>
  <si>
    <t>Four Points by Sheraton Boston Logan Airport</t>
  </si>
  <si>
    <t>407 Squire Rd</t>
  </si>
  <si>
    <t>Revere</t>
  </si>
  <si>
    <t>V6B 6L9</t>
  </si>
  <si>
    <t>604-602-1999</t>
  </si>
  <si>
    <t>604-647-2502</t>
  </si>
  <si>
    <t>Four Points by Sheraton Eastham Cape Cod</t>
  </si>
  <si>
    <t>3800 State Hwy</t>
  </si>
  <si>
    <t>Eastham</t>
  </si>
  <si>
    <t>63146-3001</t>
  </si>
  <si>
    <t>314-878-1500</t>
  </si>
  <si>
    <t>314-878-2837</t>
  </si>
  <si>
    <t>Four Points by Sheraton Leominster</t>
  </si>
  <si>
    <t>99 Erdman Way</t>
  </si>
  <si>
    <t>Leominster</t>
  </si>
  <si>
    <t>02886-1501</t>
  </si>
  <si>
    <t>401-738-4000</t>
  </si>
  <si>
    <t>401-738-8206</t>
  </si>
  <si>
    <t>Four Points by Sheraton Norwood</t>
  </si>
  <si>
    <t>1125 Boston Providence Tpke</t>
  </si>
  <si>
    <t>04401-3024</t>
  </si>
  <si>
    <t>207-947-6721</t>
  </si>
  <si>
    <t>207-941-9761</t>
  </si>
  <si>
    <t>Le Meridien Cambridge-MIT</t>
  </si>
  <si>
    <t>20 Sidney St</t>
  </si>
  <si>
    <t>212-749-4000</t>
  </si>
  <si>
    <t>212-678-6000</t>
  </si>
  <si>
    <t>The Liberty Hotel, A Luxury Collection Hotel</t>
  </si>
  <si>
    <t>215 Charles Street</t>
  </si>
  <si>
    <t>H9P -1B7</t>
  </si>
  <si>
    <t>514-631-2411</t>
  </si>
  <si>
    <t>514-631-5933</t>
  </si>
  <si>
    <t>Sheraton Boston Hotel</t>
  </si>
  <si>
    <t>39 Dalton Street</t>
  </si>
  <si>
    <t>617-236-2000</t>
  </si>
  <si>
    <t>617-236-1702</t>
  </si>
  <si>
    <t>Sheraton Colonial Boston North Hotel &amp; Conference Center</t>
  </si>
  <si>
    <t>1 Audubon Rd</t>
  </si>
  <si>
    <t>Wakefield</t>
  </si>
  <si>
    <t>20008-2807</t>
  </si>
  <si>
    <t>202-293-2100</t>
  </si>
  <si>
    <t>202-293-0641</t>
  </si>
  <si>
    <t>Sheraton Commander Hotel</t>
  </si>
  <si>
    <t>16 Garden St</t>
  </si>
  <si>
    <t>V3R 1N5</t>
  </si>
  <si>
    <t>604-582-9288</t>
  </si>
  <si>
    <t>604-582-9712</t>
  </si>
  <si>
    <t>Sheraton Framingham Hotel &amp; Conference Center</t>
  </si>
  <si>
    <t>1657 Worcester Rd</t>
  </si>
  <si>
    <t>Framingham</t>
  </si>
  <si>
    <t>53713-1422</t>
  </si>
  <si>
    <t>608-251-2300</t>
  </si>
  <si>
    <t>608-251-1189</t>
  </si>
  <si>
    <t>Sheraton Needham Hotel</t>
  </si>
  <si>
    <t>100 Cabot Street</t>
  </si>
  <si>
    <t>Needham</t>
  </si>
  <si>
    <t>02494</t>
  </si>
  <si>
    <t>781-444-1110</t>
  </si>
  <si>
    <t>781-455-1478</t>
  </si>
  <si>
    <t>Sheraton Springfield Monarch Place Hotel</t>
  </si>
  <si>
    <t>1 Monarch Pl</t>
  </si>
  <si>
    <t>Springfield</t>
  </si>
  <si>
    <t>718-460-6666</t>
  </si>
  <si>
    <t>718-445-2655</t>
  </si>
  <si>
    <t>W Boston Hotel &amp; Residences</t>
  </si>
  <si>
    <t>100 Stuart Street</t>
  </si>
  <si>
    <t>617-261-8700</t>
  </si>
  <si>
    <t>617-261-8725</t>
  </si>
  <si>
    <t>The Westin Boston Waterfront</t>
  </si>
  <si>
    <t>425 Summer Street</t>
  </si>
  <si>
    <t>617-532-4600</t>
  </si>
  <si>
    <t>617-532-4630</t>
  </si>
  <si>
    <t>The Westin Copley Place</t>
  </si>
  <si>
    <t>10 Huntington Avenue</t>
  </si>
  <si>
    <t>617-262-9600</t>
  </si>
  <si>
    <t>617-424-7483</t>
  </si>
  <si>
    <t>The Westin Waltham-Boston</t>
  </si>
  <si>
    <t>70 Third Avenue</t>
  </si>
  <si>
    <t>Waltham</t>
  </si>
  <si>
    <t>781-290-5600</t>
  </si>
  <si>
    <t>781-290-5626</t>
  </si>
  <si>
    <t>Aloft Arundel Mills</t>
  </si>
  <si>
    <t>7522 Teague Rd</t>
  </si>
  <si>
    <t>Hanover</t>
  </si>
  <si>
    <t>91730-5893</t>
  </si>
  <si>
    <t>909-484-2018</t>
  </si>
  <si>
    <t>909-484-6491</t>
  </si>
  <si>
    <t>Aloft Baltimore-Washington International Airport</t>
  </si>
  <si>
    <t>1741 W Nursery Rd</t>
  </si>
  <si>
    <t>Linthicum Heights</t>
  </si>
  <si>
    <t>24017-1941</t>
  </si>
  <si>
    <t>540-563-9300</t>
  </si>
  <si>
    <t>540-561-7910</t>
  </si>
  <si>
    <t>Aloft Washington National Harbor</t>
  </si>
  <si>
    <t>156 Waterfront St</t>
  </si>
  <si>
    <t>Oxon Hill</t>
  </si>
  <si>
    <t>39530-4138</t>
  </si>
  <si>
    <t>228-546-3100</t>
  </si>
  <si>
    <t xml:space="preserve">228-546-3101 </t>
  </si>
  <si>
    <t>Element Arundel Mills</t>
  </si>
  <si>
    <t>55415-1223</t>
  </si>
  <si>
    <t xml:space="preserve">612-455-8400 </t>
  </si>
  <si>
    <t>612-455-8410</t>
  </si>
  <si>
    <t>Four Points by Sheraton BWI Airport</t>
  </si>
  <si>
    <t>7032 Elm Rd</t>
  </si>
  <si>
    <t>P.O. 8741</t>
  </si>
  <si>
    <t>33140-3212</t>
  </si>
  <si>
    <t>305-531-7494</t>
  </si>
  <si>
    <t>305-532-0895</t>
  </si>
  <si>
    <t>Sheraton Annapolis Hotel</t>
  </si>
  <si>
    <t>173 Jennifer Rd</t>
  </si>
  <si>
    <t>84101-2321</t>
  </si>
  <si>
    <t>801-401-2000</t>
  </si>
  <si>
    <t>801-531-0705</t>
  </si>
  <si>
    <t>Sheraton Baltimore North Hotel</t>
  </si>
  <si>
    <t>903 Dulaney Valley Rd</t>
  </si>
  <si>
    <t>21204-2686</t>
  </si>
  <si>
    <t>410-321-7400</t>
  </si>
  <si>
    <t>410-296-9534</t>
  </si>
  <si>
    <t>Sheraton Baltimore Washington Airport Hotel - Bwi</t>
  </si>
  <si>
    <t>1100 Old Elkridge Landing Rd</t>
  </si>
  <si>
    <t>32931-3507</t>
  </si>
  <si>
    <t>321-783-8717</t>
  </si>
  <si>
    <t>321-783-8719</t>
  </si>
  <si>
    <t>Sheraton Inner Harbor Hotel</t>
  </si>
  <si>
    <t>300 S. Charles Street</t>
  </si>
  <si>
    <t>Baltimore, MD</t>
  </si>
  <si>
    <t>410-962-8300</t>
  </si>
  <si>
    <t>410-962-8211</t>
  </si>
  <si>
    <t>Sheraton Rockville Hotel</t>
  </si>
  <si>
    <t>920 King Farm Blvd</t>
  </si>
  <si>
    <t>29577-3119</t>
  </si>
  <si>
    <t>843-918-5000</t>
  </si>
  <si>
    <t>843-918-5001</t>
  </si>
  <si>
    <t>Sheraton Washington North Hotel</t>
  </si>
  <si>
    <t>4095 Powder Mill Rd</t>
  </si>
  <si>
    <t>Beltsville</t>
  </si>
  <si>
    <t>503-200-5678</t>
  </si>
  <si>
    <t>503-200-5244</t>
  </si>
  <si>
    <t>The Westin Annapolis</t>
  </si>
  <si>
    <t>100 Westgate Circle</t>
  </si>
  <si>
    <t>(760) 827-2400</t>
  </si>
  <si>
    <t>(760) 828-4221</t>
  </si>
  <si>
    <t>The Westin Baltimore Washington Airport</t>
  </si>
  <si>
    <t>1110 Old Elkridge Landing Rd</t>
  </si>
  <si>
    <t>92108-3521</t>
  </si>
  <si>
    <t>619-260-0111</t>
  </si>
  <si>
    <t>619-497-0813</t>
  </si>
  <si>
    <t>The Westin Washington National Harbor</t>
  </si>
  <si>
    <t>171 Waterfront St</t>
  </si>
  <si>
    <t>21076-1200</t>
  </si>
  <si>
    <t xml:space="preserve">443-577-0050   </t>
  </si>
  <si>
    <t xml:space="preserve"> 443-577-0238</t>
  </si>
  <si>
    <t>Four Points by Sheraton Bangor Airport</t>
  </si>
  <si>
    <t>308 Godfrey Blvd</t>
  </si>
  <si>
    <t>Bangor</t>
  </si>
  <si>
    <t>ME</t>
  </si>
  <si>
    <t>V6X 4A6</t>
  </si>
  <si>
    <t>604-214-0888</t>
  </si>
  <si>
    <t>604-214-0887</t>
  </si>
  <si>
    <t>Four Points by Sheraton Detroit Metro Airport</t>
  </si>
  <si>
    <t>8800 Wickham Rd</t>
  </si>
  <si>
    <t>Romulus</t>
  </si>
  <si>
    <t>90405-1223</t>
  </si>
  <si>
    <t>310-399-9344</t>
  </si>
  <si>
    <t>310-399-2504</t>
  </si>
  <si>
    <t>Four Points by Sheraton Saginaw</t>
  </si>
  <si>
    <t>4960 Towne Centre Rd</t>
  </si>
  <si>
    <t>Saginaw</t>
  </si>
  <si>
    <t>K1P5G2</t>
  </si>
  <si>
    <t>613-238-1500</t>
  </si>
  <si>
    <t>613-235-2723</t>
  </si>
  <si>
    <t>Sheraton Ann Arbor Hotel</t>
  </si>
  <si>
    <t>3200 Boardwalk St</t>
  </si>
  <si>
    <t>03103-4034</t>
  </si>
  <si>
    <t>603-668-6110</t>
  </si>
  <si>
    <t>603-668-6116</t>
  </si>
  <si>
    <t>Sheraton Detroit-Metro Airport Hotel</t>
  </si>
  <si>
    <t>8000 Merriman Rd</t>
  </si>
  <si>
    <t>734-729-2600</t>
  </si>
  <si>
    <t>734-729-9414</t>
  </si>
  <si>
    <t>The Westin Book Cadillac</t>
  </si>
  <si>
    <t>1114 Washington Blvd</t>
  </si>
  <si>
    <t>Detroit, MI</t>
  </si>
  <si>
    <t>48226</t>
  </si>
  <si>
    <t>313-442-1600</t>
  </si>
  <si>
    <t>313-442-1605</t>
  </si>
  <si>
    <t>The Westin Detroit Metropolitan Airport</t>
  </si>
  <si>
    <t>2501 WorldGateway Place</t>
  </si>
  <si>
    <t>48242</t>
  </si>
  <si>
    <t>734-942-6500</t>
  </si>
  <si>
    <t>734-942-6600</t>
  </si>
  <si>
    <t>The Westin Southfield Detroit</t>
  </si>
  <si>
    <t>1500 Town Ctr</t>
  </si>
  <si>
    <t>02903-1058</t>
  </si>
  <si>
    <t>401- 598-8000</t>
  </si>
  <si>
    <t>401-598-8200</t>
  </si>
  <si>
    <t>Aloft Minneapolis</t>
  </si>
  <si>
    <t>900 Washington Ave S</t>
  </si>
  <si>
    <t>703-793-3366</t>
  </si>
  <si>
    <t>703-793-3866</t>
  </si>
  <si>
    <t>Four Points by Sheraton Minneapolis Airport</t>
  </si>
  <si>
    <t>7745 Lyndale Avenue South</t>
  </si>
  <si>
    <t>Richfield</t>
  </si>
  <si>
    <t>617-224-4000</t>
  </si>
  <si>
    <t>617-224-4001</t>
  </si>
  <si>
    <t>Le Meridien Chambers Minneapolis</t>
  </si>
  <si>
    <t>901 Hennepin Avenue</t>
  </si>
  <si>
    <t>Minneapolis-St. Paul, MN-WI</t>
  </si>
  <si>
    <t>55403</t>
  </si>
  <si>
    <t>612-767-6900</t>
  </si>
  <si>
    <t>612-767-6801</t>
  </si>
  <si>
    <t>Hotel Ivy</t>
  </si>
  <si>
    <t>201 S 11th St</t>
  </si>
  <si>
    <t>L5N 4G8</t>
  </si>
  <si>
    <t>905-858-2424</t>
  </si>
  <si>
    <t>905-821-1592</t>
  </si>
  <si>
    <t>Sheraton Duluth Hotel</t>
  </si>
  <si>
    <t>301 E Superior St</t>
  </si>
  <si>
    <t>Duluth</t>
  </si>
  <si>
    <t>10019-3802</t>
  </si>
  <si>
    <t>212-245-5000</t>
  </si>
  <si>
    <t>212-307-1776</t>
  </si>
  <si>
    <t>Sheraton Minneapolis Midtown Hotel</t>
  </si>
  <si>
    <t>2901 Chicago Ave</t>
  </si>
  <si>
    <t>V9B 6M1</t>
  </si>
  <si>
    <t>250-744-3377</t>
  </si>
  <si>
    <t>250-744-5923</t>
  </si>
  <si>
    <t>Sheraton Minneapolis West Hotel</t>
  </si>
  <si>
    <t>12201 Ridgedale Dr</t>
  </si>
  <si>
    <t>Hopkins</t>
  </si>
  <si>
    <t>10001-7461</t>
  </si>
  <si>
    <t>212-627-1888</t>
  </si>
  <si>
    <t>212-627-1611</t>
  </si>
  <si>
    <t>Sheraton St. Paul Woodbury Hotel</t>
  </si>
  <si>
    <t>676 Bielenberg Dr</t>
  </si>
  <si>
    <t>Saint Paul</t>
  </si>
  <si>
    <t>847-671-4444</t>
  </si>
  <si>
    <t>W Minneapolis - the Foshay</t>
  </si>
  <si>
    <t>821 Marquette Avenue</t>
  </si>
  <si>
    <t>612-215-3720</t>
  </si>
  <si>
    <t>612-215-3705</t>
  </si>
  <si>
    <t>The Westin Edina Galleria</t>
  </si>
  <si>
    <t>3201 Galleria</t>
  </si>
  <si>
    <t>28217-2348</t>
  </si>
  <si>
    <t>704-522-0852</t>
  </si>
  <si>
    <t>704-527-2347</t>
  </si>
  <si>
    <t>Four Points by Sheraton Kansas City Airport</t>
  </si>
  <si>
    <t>11832 NW Plaza Cir</t>
  </si>
  <si>
    <t>60611-2748</t>
  </si>
  <si>
    <t>312-981-6600</t>
  </si>
  <si>
    <t>312-981-6622</t>
  </si>
  <si>
    <t>Sheraton Clayton Plaza Hotel / St. Louis</t>
  </si>
  <si>
    <t>7730 Bonhomme Ave</t>
  </si>
  <si>
    <t>29601-2711</t>
  </si>
  <si>
    <t>864-421-9700</t>
  </si>
  <si>
    <t>864-421-9719</t>
  </si>
  <si>
    <t>Sheraton St. Louis City Center Hotel &amp; Suites</t>
  </si>
  <si>
    <t>400 S. 14th Street</t>
  </si>
  <si>
    <t>St. Louis, MO-IL</t>
  </si>
  <si>
    <t>63103</t>
  </si>
  <si>
    <t>314-231-5007</t>
  </si>
  <si>
    <t>314-231-5008</t>
  </si>
  <si>
    <t>Sheraton Suites Country Club Plaza</t>
  </si>
  <si>
    <t>770 W 47th St</t>
  </si>
  <si>
    <t>75207-3004</t>
  </si>
  <si>
    <t>214-747-3000</t>
  </si>
  <si>
    <t>214-742-5713</t>
  </si>
  <si>
    <t>Sheraton Westport Chalet Hotel St. Louis</t>
  </si>
  <si>
    <t>191 Westport Plz</t>
  </si>
  <si>
    <t>973-690-5500</t>
  </si>
  <si>
    <t>973-690-5099</t>
  </si>
  <si>
    <t>Sheraton Westport Plaza Hotel St. Louis</t>
  </si>
  <si>
    <t>900 Westport Plz</t>
  </si>
  <si>
    <t>13210-1720</t>
  </si>
  <si>
    <t>315-475-3000</t>
  </si>
  <si>
    <t>315-475-2266</t>
  </si>
  <si>
    <t>The Westin Crown Center</t>
  </si>
  <si>
    <t>One Pershing Road</t>
  </si>
  <si>
    <t>816-474-4400</t>
  </si>
  <si>
    <t>816-391-4438</t>
  </si>
  <si>
    <t>Four Points by Sheraton Biloxi Beach Boulevard</t>
  </si>
  <si>
    <t>940 Beach Blvd</t>
  </si>
  <si>
    <t>78205-1801</t>
  </si>
  <si>
    <t>210-227-3241</t>
  </si>
  <si>
    <t>210-227-3299</t>
  </si>
  <si>
    <t>Aloft Chapel Hill</t>
  </si>
  <si>
    <t>1001 South Hamilton Road</t>
  </si>
  <si>
    <t>Chapel Hill</t>
  </si>
  <si>
    <t>L2V 4Y6</t>
  </si>
  <si>
    <t>905-984-8484</t>
  </si>
  <si>
    <t>905-984-6691</t>
  </si>
  <si>
    <t>Aloft Charlotte Ballantyne</t>
  </si>
  <si>
    <t>13139 Ballantyne Corporate Place</t>
  </si>
  <si>
    <t>22204-4520</t>
  </si>
  <si>
    <t>703-521-1900</t>
  </si>
  <si>
    <t>703-521-0332</t>
  </si>
  <si>
    <t>Aloft Charlotte Uptown at the EpiCentre</t>
  </si>
  <si>
    <t>210 E Trade St</t>
  </si>
  <si>
    <t>303-635-2000</t>
  </si>
  <si>
    <t xml:space="preserve">303-280-5155 </t>
  </si>
  <si>
    <t>Four Points by Sheraton Asheville Downtown</t>
  </si>
  <si>
    <t>22 Woodfin St</t>
  </si>
  <si>
    <t>R3T 2H5</t>
  </si>
  <si>
    <t>204-275-7711</t>
  </si>
  <si>
    <t>204-269-0364</t>
  </si>
  <si>
    <t>Four Points by Sheraton Charlotte</t>
  </si>
  <si>
    <t>315 E Woodlawn Rd</t>
  </si>
  <si>
    <t>29406-6557</t>
  </si>
  <si>
    <r>
      <rPr>
        <b/>
        <u val="single"/>
        <sz val="11"/>
        <color indexed="8"/>
        <rFont val="Calibri"/>
        <family val="2"/>
      </rPr>
      <t xml:space="preserve">Two Angels Petite Sirah </t>
    </r>
    <r>
      <rPr>
        <sz val="11"/>
        <color theme="1"/>
        <rFont val="Calibri"/>
        <family val="2"/>
      </rPr>
      <t xml:space="preserve">will be poured by the glass 
PLEASE  MAKES SURE THE FOLLOWING IS TAKEN CARE OF:
 Your local distributor has ample supply of inventory &amp;  they 
NEVER run out during the ONGOING program
 Your Distributor On Premise Management are aware of the placement, start date and national account price offered. Make sure your depletions, if needed, are in place and the order desk is also aware of the price.
 Your local distributor representative has knowledge of the program
and have made a call to the Morton’s in their area to offer wait staff training and any assistance needed.
If there are any questions or issues on this placement please reach out 
immediately so we can make sure there is a VERY SUCCESSFUL program
With Morton’s Steak House .
</t>
    </r>
    <r>
      <rPr>
        <b/>
        <sz val="11"/>
        <color indexed="8"/>
        <rFont val="Calibri"/>
        <family val="2"/>
      </rPr>
      <t>$12</t>
    </r>
  </si>
  <si>
    <t xml:space="preserve">PJ Clarks Las Vegas: </t>
  </si>
  <si>
    <t>1 Restaurants</t>
  </si>
  <si>
    <r>
      <t>·</t>
    </r>
    <r>
      <rPr>
        <sz val="7"/>
        <color indexed="8"/>
        <rFont val="Times New Roman"/>
        <family val="1"/>
      </rPr>
      <t xml:space="preserve">         </t>
    </r>
    <r>
      <rPr>
        <sz val="11"/>
        <color theme="1"/>
        <rFont val="Calibri"/>
        <family val="2"/>
      </rPr>
      <t>Two Angel’s Petite Sirah</t>
    </r>
  </si>
  <si>
    <r>
      <t>·</t>
    </r>
    <r>
      <rPr>
        <sz val="7"/>
        <color indexed="8"/>
        <rFont val="Times New Roman"/>
        <family val="1"/>
      </rPr>
      <t xml:space="preserve">         </t>
    </r>
    <r>
      <rPr>
        <sz val="11"/>
        <color theme="1"/>
        <rFont val="Calibri"/>
        <family val="2"/>
      </rPr>
      <t>Morse Code Shiraz</t>
    </r>
  </si>
  <si>
    <t>PJ Clarks New York:</t>
  </si>
  <si>
    <t>3 Restaurants</t>
  </si>
  <si>
    <r>
      <t>·</t>
    </r>
    <r>
      <rPr>
        <sz val="7"/>
        <color indexed="8"/>
        <rFont val="Times New Roman"/>
        <family val="1"/>
      </rPr>
      <t xml:space="preserve">         </t>
    </r>
    <r>
      <rPr>
        <sz val="11"/>
        <color theme="1"/>
        <rFont val="Calibri"/>
        <family val="2"/>
      </rPr>
      <t xml:space="preserve">Two Angels Syrah – </t>
    </r>
    <r>
      <rPr>
        <i/>
        <sz val="9"/>
        <color indexed="8"/>
        <rFont val="Calibri"/>
        <family val="2"/>
      </rPr>
      <t>PRODUCT DISCONTINUED W/Quintessential (0-CS avail at Western. 2-CS ’05 &amp; 3 CS ’03 avail at Vinvision)</t>
    </r>
  </si>
  <si>
    <t>PJ Clarks Washington DC:</t>
  </si>
  <si>
    <r>
      <t>·</t>
    </r>
    <r>
      <rPr>
        <sz val="7"/>
        <color indexed="8"/>
        <rFont val="Times New Roman"/>
        <family val="1"/>
      </rPr>
      <t xml:space="preserve">         </t>
    </r>
    <r>
      <rPr>
        <sz val="11"/>
        <color theme="1"/>
        <rFont val="Calibri"/>
        <family val="2"/>
      </rPr>
      <t>Two Angels Petite Sirah</t>
    </r>
  </si>
  <si>
    <t>TARGET WINES:</t>
  </si>
  <si>
    <r>
      <t>·</t>
    </r>
    <r>
      <rPr>
        <sz val="7"/>
        <color indexed="8"/>
        <rFont val="Times New Roman"/>
        <family val="1"/>
      </rPr>
      <t xml:space="preserve">         </t>
    </r>
    <r>
      <rPr>
        <sz val="11"/>
        <color theme="1"/>
        <rFont val="Calibri"/>
        <family val="2"/>
      </rPr>
      <t>Morse Code Chardonnay</t>
    </r>
  </si>
  <si>
    <r>
      <t>·</t>
    </r>
    <r>
      <rPr>
        <sz val="7"/>
        <color indexed="8"/>
        <rFont val="Times New Roman"/>
        <family val="1"/>
      </rPr>
      <t xml:space="preserve">         </t>
    </r>
    <r>
      <rPr>
        <sz val="11"/>
        <color theme="1"/>
        <rFont val="Calibri"/>
        <family val="2"/>
      </rPr>
      <t>Koyle Cabernet</t>
    </r>
  </si>
  <si>
    <r>
      <t>·</t>
    </r>
    <r>
      <rPr>
        <sz val="7"/>
        <color indexed="8"/>
        <rFont val="Times New Roman"/>
        <family val="1"/>
      </rPr>
      <t xml:space="preserve">         </t>
    </r>
    <r>
      <rPr>
        <sz val="11"/>
        <color theme="1"/>
        <rFont val="Calibri"/>
        <family val="2"/>
      </rPr>
      <t>2 Angel’s Sauvignon Blanc</t>
    </r>
  </si>
  <si>
    <t>PJ Clarks</t>
  </si>
  <si>
    <t>RESTAURANT LIST</t>
  </si>
  <si>
    <t>PJ Clarks 1884</t>
  </si>
  <si>
    <t>915 3rd Avenue</t>
  </si>
  <si>
    <t>212-317-1616</t>
  </si>
  <si>
    <t>PJC1884@pjclarkes.com</t>
  </si>
  <si>
    <t>joe@quintessentialwines.com</t>
  </si>
  <si>
    <t>PJ Clarks Lincoln Square</t>
  </si>
  <si>
    <t>44 W 63rd Street</t>
  </si>
  <si>
    <t>212-957-9700</t>
  </si>
  <si>
    <t>PJCLincoln@pjclarkes.com</t>
  </si>
  <si>
    <t>PJ Clarks on the Hudson</t>
  </si>
  <si>
    <t>4 World Financial Center</t>
  </si>
  <si>
    <t>212-285-1500</t>
  </si>
  <si>
    <t>PJCHudson@pjclarkes.com</t>
  </si>
  <si>
    <t>PJ Clarks Washington DC</t>
  </si>
  <si>
    <t>1600 K Street NW</t>
  </si>
  <si>
    <t>202-463-6610</t>
  </si>
  <si>
    <t>pjc1600@pjclarkes.com</t>
  </si>
  <si>
    <t>steve@quintessentialwines.com</t>
  </si>
  <si>
    <t>The Forum Shops at Caesars Palace</t>
  </si>
  <si>
    <t>3500 Las Vegas Blvd</t>
  </si>
  <si>
    <t>702-434-7900</t>
  </si>
  <si>
    <t>ON PREMISE PROGRAMS</t>
  </si>
  <si>
    <t>Quintessential</t>
  </si>
  <si>
    <t>Addison</t>
  </si>
  <si>
    <t>PR</t>
  </si>
  <si>
    <t>Puerto Rico</t>
  </si>
  <si>
    <t>San Juan</t>
  </si>
  <si>
    <t xml:space="preserve">Caribe Hilton Resort Hotel, 1 Calle San Geronimo Grounds
</t>
  </si>
  <si>
    <t>San Juan, PR 00901</t>
  </si>
  <si>
    <t>Eric Wilber, General Manager</t>
  </si>
  <si>
    <t>Phone: 787-977-6262</t>
  </si>
  <si>
    <t>6533 Las Vegas Blvd South</t>
  </si>
  <si>
    <t>702-614-0080</t>
  </si>
  <si>
    <t>702-614-0018</t>
  </si>
  <si>
    <t>Salt Lake City</t>
  </si>
  <si>
    <t>720-374-2100</t>
  </si>
  <si>
    <t>720-374-2327</t>
  </si>
  <si>
    <t>Johnni Verdeal</t>
  </si>
  <si>
    <t>johnniev@cocbm.com</t>
  </si>
  <si>
    <t>210-299-1600</t>
  </si>
  <si>
    <t>210-299-1601</t>
  </si>
  <si>
    <t>Stephanie Henderson</t>
  </si>
  <si>
    <t>stephanie@quintessentialwines.com</t>
  </si>
  <si>
    <t>Fort  Worth</t>
  </si>
  <si>
    <t>101 N. Houston</t>
  </si>
  <si>
    <t>817-882-9500</t>
  </si>
  <si>
    <t>817-882-9503</t>
  </si>
  <si>
    <t>972-385-1000</t>
  </si>
  <si>
    <t>972-385-1009</t>
  </si>
  <si>
    <t>214-720-1414</t>
  </si>
  <si>
    <t>214-720-7155</t>
  </si>
  <si>
    <t>10155 Perkins Rowe STE 100</t>
  </si>
  <si>
    <t>225-766-5353</t>
  </si>
  <si>
    <t>wineslr@aol.com</t>
  </si>
  <si>
    <t>4112 W. Boy Scout Blvd</t>
  </si>
  <si>
    <t>813-871-1400</t>
  </si>
  <si>
    <t>813-871-1422</t>
  </si>
  <si>
    <t>5259 International Dr.</t>
  </si>
  <si>
    <t>2727 Cedar Springs Rd.</t>
  </si>
  <si>
    <t>15101 Addison Rd.</t>
  </si>
  <si>
    <t>313 E. Houston St.</t>
  </si>
  <si>
    <t>8390 Northfield Blvd.</t>
  </si>
  <si>
    <t>407-355-0355</t>
  </si>
  <si>
    <t>407-355-0312</t>
  </si>
  <si>
    <t>Hallandale Beach</t>
  </si>
  <si>
    <t>954-843-7600</t>
  </si>
  <si>
    <t>954-843-7821</t>
  </si>
  <si>
    <t>The Village at Gulf Stream Park, 800 Silks Run STE 1380</t>
  </si>
  <si>
    <t>300 Alton Rd. STE 200</t>
  </si>
  <si>
    <t>305-695-7702</t>
  </si>
  <si>
    <t>(203) 363-0434</t>
  </si>
  <si>
    <t>(203) 363-0493</t>
  </si>
  <si>
    <t>Lynn Allen</t>
  </si>
  <si>
    <t>Dave Fletcher</t>
  </si>
  <si>
    <t>11361 NW 12th St.</t>
  </si>
  <si>
    <t>Dolphin Mall</t>
  </si>
  <si>
    <t>33172</t>
  </si>
  <si>
    <t>305-591-5603</t>
  </si>
  <si>
    <t>305-591-5608</t>
  </si>
  <si>
    <t>Michael Hammer</t>
  </si>
  <si>
    <t>Michael Gervais</t>
  </si>
  <si>
    <t>Megan de Zendegui</t>
  </si>
  <si>
    <t>Sunrise</t>
  </si>
  <si>
    <t>1740 Sawgrass Mills Circle</t>
  </si>
  <si>
    <t>Sawgrass Mills</t>
  </si>
  <si>
    <t>33323</t>
  </si>
  <si>
    <t>(954) 845-1113</t>
  </si>
  <si>
    <t>(954) 845-1120</t>
  </si>
  <si>
    <t>George Vavalides</t>
  </si>
  <si>
    <t>Sandestin</t>
  </si>
  <si>
    <t>640 Grand Blvd.</t>
  </si>
  <si>
    <t>Grand Boulevard</t>
  </si>
  <si>
    <t>32550</t>
  </si>
  <si>
    <t>(850) 269-1806</t>
  </si>
  <si>
    <t>(850) 269-1807</t>
  </si>
  <si>
    <t>Lori Rappa</t>
  </si>
  <si>
    <t>Ft.Myers</t>
  </si>
  <si>
    <t>10081 Gulf Center Drive Gulf Coast Town Center</t>
  </si>
  <si>
    <t>Gulf Coast Town Center</t>
  </si>
  <si>
    <t>Ft. Myers</t>
  </si>
  <si>
    <t>33913</t>
  </si>
  <si>
    <t>(239) 590-9197</t>
  </si>
  <si>
    <t>(239) 590-9198</t>
  </si>
  <si>
    <t>Jeffrey Young</t>
  </si>
  <si>
    <t>2418 E Sunrise Blvd.</t>
  </si>
  <si>
    <t>The Galleria</t>
  </si>
  <si>
    <t>33304</t>
  </si>
  <si>
    <t>(954) 565-5877</t>
  </si>
  <si>
    <t>(954) 565-5866</t>
  </si>
  <si>
    <t>Brickell</t>
  </si>
  <si>
    <t>901 S Miami Ave., Suite 104</t>
  </si>
  <si>
    <t>Mary Brickell Village</t>
  </si>
  <si>
    <t>Downtown Miami</t>
  </si>
  <si>
    <t>33131</t>
  </si>
  <si>
    <t>(305) 358-0732</t>
  </si>
  <si>
    <t>(305) 358-1520</t>
  </si>
  <si>
    <t>Obed Gonzalez</t>
  </si>
  <si>
    <t>10281 Midtown Pkwy. #137</t>
  </si>
  <si>
    <t>32246</t>
  </si>
  <si>
    <t>(904) 641-3392</t>
  </si>
  <si>
    <t>(904) 641-5149</t>
  </si>
  <si>
    <t>Geoffrey Atherton</t>
  </si>
  <si>
    <t>Robert Hersh</t>
  </si>
  <si>
    <t>219 Westshore Plaza</t>
  </si>
  <si>
    <t>Westshore Plaza</t>
  </si>
  <si>
    <t>33609</t>
  </si>
  <si>
    <t>(813) 289-8400</t>
  </si>
  <si>
    <t>(813) 289-8403</t>
  </si>
  <si>
    <t>Sheri-Lynn Zippo</t>
  </si>
  <si>
    <t>4200 Conroy Rd.</t>
  </si>
  <si>
    <t>Mall at Millenia</t>
  </si>
  <si>
    <t>32839</t>
  </si>
  <si>
    <t>(407) 345-2888</t>
  </si>
  <si>
    <t>(407) 345-0118</t>
  </si>
  <si>
    <t>Guillermo Aguilar</t>
  </si>
  <si>
    <t>Palm Beach Gardens</t>
  </si>
  <si>
    <t>3101 PGA Blvd. Suite F142</t>
  </si>
  <si>
    <t>The Gardens</t>
  </si>
  <si>
    <t>33410</t>
  </si>
  <si>
    <t>(561) 691-1610</t>
  </si>
  <si>
    <t>(561) 691-0147</t>
  </si>
  <si>
    <t>Gary Green</t>
  </si>
  <si>
    <t>10840 Tamiami Trail North</t>
  </si>
  <si>
    <t>Granada Shoppes</t>
  </si>
  <si>
    <t>34109</t>
  </si>
  <si>
    <t>(239) 596-2174</t>
  </si>
  <si>
    <t>(239) 596-3369</t>
  </si>
  <si>
    <t>1400 Glades Rd. Bay 220</t>
  </si>
  <si>
    <t>University Commons</t>
  </si>
  <si>
    <t>33431</t>
  </si>
  <si>
    <t>(561) 393-3722</t>
  </si>
  <si>
    <t>(561) 393-3723</t>
  </si>
  <si>
    <t>Brian Zamparo</t>
  </si>
  <si>
    <t>Winterpark</t>
  </si>
  <si>
    <t>436 North Orlando Ave.</t>
  </si>
  <si>
    <t>Winter Park Village</t>
  </si>
  <si>
    <t>Winter Park</t>
  </si>
  <si>
    <t>32789</t>
  </si>
  <si>
    <t>(407) 622-0188</t>
  </si>
  <si>
    <t>(407) 622-0181</t>
  </si>
  <si>
    <t>Lynn Ratley</t>
  </si>
  <si>
    <t>N. Miami</t>
  </si>
  <si>
    <t>17455 Biscayne Blvd.</t>
  </si>
  <si>
    <t>N. Miami Beach</t>
  </si>
  <si>
    <t>33160</t>
  </si>
  <si>
    <t>(305) 957-1966</t>
  </si>
  <si>
    <t>(305) 957-1911</t>
  </si>
  <si>
    <t>Daniel Szymanski</t>
  </si>
  <si>
    <t>The Falls</t>
  </si>
  <si>
    <t>8888 SW 136th St. Suite 100</t>
  </si>
  <si>
    <t>The Falls Shopping Center</t>
  </si>
  <si>
    <t>33176</t>
  </si>
  <si>
    <t>(305) 234-2338</t>
  </si>
  <si>
    <t>(305) 234-0944</t>
  </si>
  <si>
    <t>Matthew Broden</t>
  </si>
  <si>
    <t>Augusta</t>
  </si>
  <si>
    <t>3450 Wrightsboro Rd. Suite D215</t>
  </si>
  <si>
    <t>Augusta Mall</t>
  </si>
  <si>
    <t>30909</t>
  </si>
  <si>
    <t>(706) 733-0161</t>
  </si>
  <si>
    <t>(706) 733-0171</t>
  </si>
  <si>
    <t>Matthew Williams</t>
  </si>
  <si>
    <t>Cumberland</t>
  </si>
  <si>
    <t>1624 Cumberland Mall Suite LS108</t>
  </si>
  <si>
    <t>Cumberland Mall</t>
  </si>
  <si>
    <t>30339</t>
  </si>
  <si>
    <t>(770) 803-5800</t>
  </si>
  <si>
    <t>(770) 803-5141</t>
  </si>
  <si>
    <t>Michael Farrar</t>
  </si>
  <si>
    <t>Buford</t>
  </si>
  <si>
    <t>3333 Buford Dr. Space VA03</t>
  </si>
  <si>
    <t>Mall of Georgia</t>
  </si>
  <si>
    <t>30519</t>
  </si>
  <si>
    <t>(678) 546-9005</t>
  </si>
  <si>
    <t>(678) 546-9006</t>
  </si>
  <si>
    <t>Joanne Langley</t>
  </si>
  <si>
    <t>Alpharetta</t>
  </si>
  <si>
    <t>7925 N Point Pkwy.</t>
  </si>
  <si>
    <t>30022</t>
  </si>
  <si>
    <t>(770) 992-3070</t>
  </si>
  <si>
    <t>(770) 992-5670</t>
  </si>
  <si>
    <t>Richard Ariano</t>
  </si>
  <si>
    <t>500 Ashwood Pkwy.</t>
  </si>
  <si>
    <t>Perimeter Area</t>
  </si>
  <si>
    <t>30338</t>
  </si>
  <si>
    <t>(770) 352-0500</t>
  </si>
  <si>
    <t>(770) 352-0525</t>
  </si>
  <si>
    <t>West Des Moines</t>
  </si>
  <si>
    <t>110 S Jordan Creek Pkwy.</t>
  </si>
  <si>
    <t>Jordan Creek Town Center</t>
  </si>
  <si>
    <t>50266</t>
  </si>
  <si>
    <t>(515) 457-7772</t>
  </si>
  <si>
    <t>(515) 457-7554</t>
  </si>
  <si>
    <t>Eric Hixson</t>
  </si>
  <si>
    <t>Brad Rugger</t>
  </si>
  <si>
    <t>Boise</t>
  </si>
  <si>
    <t>391 S 8th St.</t>
  </si>
  <si>
    <t>83702</t>
  </si>
  <si>
    <t>(208) 342-8100</t>
  </si>
  <si>
    <t>(208) 342-1355</t>
  </si>
  <si>
    <t>Denton Musser</t>
  </si>
  <si>
    <t>Charles Johnson</t>
  </si>
  <si>
    <t>Orland Park</t>
  </si>
  <si>
    <t>14135 La Grange Rd.</t>
  </si>
  <si>
    <t>Orland Park Crossing</t>
  </si>
  <si>
    <t>60462</t>
  </si>
  <si>
    <t>(708) 675-3970</t>
  </si>
  <si>
    <t>(708) 675-3971</t>
  </si>
  <si>
    <t>Joseph Caruso</t>
  </si>
  <si>
    <t>Vince Corona</t>
  </si>
  <si>
    <t>5 Woodfield Mall Space D313</t>
  </si>
  <si>
    <t>Woodfield Mall</t>
  </si>
  <si>
    <t>60173</t>
  </si>
  <si>
    <t>(847) 610-8000</t>
  </si>
  <si>
    <t>(847) 610-8001</t>
  </si>
  <si>
    <t>Kimberly Kramarczyk</t>
  </si>
  <si>
    <t>Lombard</t>
  </si>
  <si>
    <t>2361 Fountain Square Dr.</t>
  </si>
  <si>
    <t>Fountain Square</t>
  </si>
  <si>
    <t>60148</t>
  </si>
  <si>
    <t>(630) 652-9977</t>
  </si>
  <si>
    <t>(630) 652-9978</t>
  </si>
  <si>
    <t>Edward Pederson</t>
  </si>
  <si>
    <t>530 N Wabash Ave.</t>
  </si>
  <si>
    <t>Downtown</t>
  </si>
  <si>
    <t>60611</t>
  </si>
  <si>
    <t>(312) 828-9977</t>
  </si>
  <si>
    <t>(312) 828-1155</t>
  </si>
  <si>
    <t>1819 Lake Cook Rd.</t>
  </si>
  <si>
    <t>Northbrook Court</t>
  </si>
  <si>
    <t>60062</t>
  </si>
  <si>
    <t>(847) 509-8844</t>
  </si>
  <si>
    <t>(847) 509-0044</t>
  </si>
  <si>
    <t>Sean Kenny</t>
  </si>
  <si>
    <t>Keystone</t>
  </si>
  <si>
    <t>8601 Keystone Crossing</t>
  </si>
  <si>
    <t>Keystone at the Crossing</t>
  </si>
  <si>
    <t>46240</t>
  </si>
  <si>
    <t>(317) 815-8773</t>
  </si>
  <si>
    <t>(317) 815-8774</t>
  </si>
  <si>
    <t>Chris Farney</t>
  </si>
  <si>
    <t>Louise Rohling</t>
  </si>
  <si>
    <t>49 W Maryland St. Suite 226</t>
  </si>
  <si>
    <t>Circle Centre Mall</t>
  </si>
  <si>
    <t>46204</t>
  </si>
  <si>
    <t>(317) 974-5747</t>
  </si>
  <si>
    <t>(317) 974-5748</t>
  </si>
  <si>
    <t>Dawn Hummel</t>
  </si>
  <si>
    <t>Wichita</t>
  </si>
  <si>
    <t>1401 Waterfront Pkwy.</t>
  </si>
  <si>
    <t>67206</t>
  </si>
  <si>
    <t>(316) 634-2211</t>
  </si>
  <si>
    <t>(316) 634-0480</t>
  </si>
  <si>
    <t>Lexington</t>
  </si>
  <si>
    <t>3405 Nicholasville Rd.</t>
  </si>
  <si>
    <t>Fayette Mall</t>
  </si>
  <si>
    <t>40503</t>
  </si>
  <si>
    <t>(859) 271-1165</t>
  </si>
  <si>
    <t>(859) 271-1174</t>
  </si>
  <si>
    <t>Zachary Coleman</t>
  </si>
  <si>
    <t>9120 Shelbyville Rd.</t>
  </si>
  <si>
    <t>Hurstbourne</t>
  </si>
  <si>
    <t>40222</t>
  </si>
  <si>
    <t>(502) 327-7707</t>
  </si>
  <si>
    <t>(502) 327-7071</t>
  </si>
  <si>
    <t>David Richards</t>
  </si>
  <si>
    <t>7341 Corporate Blvd.</t>
  </si>
  <si>
    <t>70809</t>
  </si>
  <si>
    <t>(225) 216-9044</t>
  </si>
  <si>
    <t>(225) 216-9054</t>
  </si>
  <si>
    <t>Joseph Bronosky</t>
  </si>
  <si>
    <t>Kevin Nagle</t>
  </si>
  <si>
    <t>Metairie</t>
  </si>
  <si>
    <t>3301 Veterans Memorial Blvd. Unit #63</t>
  </si>
  <si>
    <t>Lakeside Mall</t>
  </si>
  <si>
    <t>70002</t>
  </si>
  <si>
    <t>(504) 828-5288</t>
  </si>
  <si>
    <t>(504) 828-3688</t>
  </si>
  <si>
    <t>Aaron Freedman</t>
  </si>
  <si>
    <t>100 CambridgeSide Place, Suite C101</t>
  </si>
  <si>
    <t>Cambridgeside Galleria</t>
  </si>
  <si>
    <t>02141</t>
  </si>
  <si>
    <t>617-250-9965</t>
  </si>
  <si>
    <t>617-250-9966</t>
  </si>
  <si>
    <t>Abigail Champion</t>
  </si>
  <si>
    <t>Dedham</t>
  </si>
  <si>
    <t>410 Legacy Place</t>
  </si>
  <si>
    <t>Legacy Place</t>
  </si>
  <si>
    <t>02026</t>
  </si>
  <si>
    <t>781-461-6060</t>
  </si>
  <si>
    <t>781-461-6061</t>
  </si>
  <si>
    <t>Peabody</t>
  </si>
  <si>
    <t>210 Andover St.</t>
  </si>
  <si>
    <t>Northshore Mall</t>
  </si>
  <si>
    <t>01960</t>
  </si>
  <si>
    <t>(978) 326-2410</t>
  </si>
  <si>
    <t>(978) 326-2411</t>
  </si>
  <si>
    <t>Natick</t>
  </si>
  <si>
    <t>1245 Worcester St. Suite #4008</t>
  </si>
  <si>
    <t>Natick Mall</t>
  </si>
  <si>
    <t>01760</t>
  </si>
  <si>
    <t>(508) 651-7724</t>
  </si>
  <si>
    <t>(508) 651-7727</t>
  </si>
  <si>
    <t>Prudential Ctr</t>
  </si>
  <si>
    <t>800 Boylston St.</t>
  </si>
  <si>
    <t>Prudential Center</t>
  </si>
  <si>
    <t>02199</t>
  </si>
  <si>
    <t>(617) 378-9961</t>
  </si>
  <si>
    <t>(617) 378-9962</t>
  </si>
  <si>
    <t>8 Park Plaza Space D-6</t>
  </si>
  <si>
    <t>02116</t>
  </si>
  <si>
    <t>(617) 573-0821</t>
  </si>
  <si>
    <t>(617) 573-0822</t>
  </si>
  <si>
    <t>William Golden</t>
  </si>
  <si>
    <t>Chevy Chase</t>
  </si>
  <si>
    <t xml:space="preserve">5406 Wisconsin Ave, Suite B
</t>
  </si>
  <si>
    <t>Friendship Heights</t>
  </si>
  <si>
    <t>20815</t>
  </si>
  <si>
    <t>301-654-4350</t>
  </si>
  <si>
    <t>301-654-4326</t>
  </si>
  <si>
    <t>Towson</t>
  </si>
  <si>
    <t>825 Dulaney Valley Rd. Suite 1161</t>
  </si>
  <si>
    <t>Towson Town Center</t>
  </si>
  <si>
    <t>21204</t>
  </si>
  <si>
    <t>(410) 372-5250</t>
  </si>
  <si>
    <t>(410) 372-5251</t>
  </si>
  <si>
    <t>Katherine Larkin</t>
  </si>
  <si>
    <t>307 Sail Place</t>
  </si>
  <si>
    <t>Annapolis Towne Center @ Parole</t>
  </si>
  <si>
    <t>21401</t>
  </si>
  <si>
    <t>(410) 573-2990</t>
  </si>
  <si>
    <t>(410) 573-1177</t>
  </si>
  <si>
    <t>White Marsh Mall</t>
  </si>
  <si>
    <t>8342 Honeygo Blvd.</t>
  </si>
  <si>
    <t>21236</t>
  </si>
  <si>
    <t>(410) 931-2433</t>
  </si>
  <si>
    <t>(410) 931-2477</t>
  </si>
  <si>
    <t>John Roemer</t>
  </si>
  <si>
    <t>600 E Pratt St. Suite 101</t>
  </si>
  <si>
    <t>Lockwood Place</t>
  </si>
  <si>
    <t>21202</t>
  </si>
  <si>
    <t>(410) 649-2750</t>
  </si>
  <si>
    <t>(410) 649-2751</t>
  </si>
  <si>
    <t>10300 Little Patuxent Pkwy Suite 3020</t>
  </si>
  <si>
    <t>The Plaza at the Mall in Columbia</t>
  </si>
  <si>
    <t>21044</t>
  </si>
  <si>
    <t>(410) 730-5344</t>
  </si>
  <si>
    <t>(410) 730-7144</t>
  </si>
  <si>
    <t>Jonathan Parsonnet</t>
  </si>
  <si>
    <t>Rich Bevilacqua</t>
  </si>
  <si>
    <t>N. Bethesda</t>
  </si>
  <si>
    <t>11301 Rockville Pike Space 1-4.1 &amp; 4.2</t>
  </si>
  <si>
    <t>White Flint Mall</t>
  </si>
  <si>
    <t>20895</t>
  </si>
  <si>
    <t>(301) 230-6933</t>
  </si>
  <si>
    <t>(301) 230-6934</t>
  </si>
  <si>
    <t>Susan Coco</t>
  </si>
  <si>
    <t>Cathy Sprouse</t>
  </si>
  <si>
    <t>18900 Michigan Ave. Space R-101</t>
  </si>
  <si>
    <t>Fairlane Town Center</t>
  </si>
  <si>
    <t>48126</t>
  </si>
  <si>
    <t>(313) 429-2030</t>
  </si>
  <si>
    <t>(313) 429-2040</t>
  </si>
  <si>
    <t>Phillip St Pierre</t>
  </si>
  <si>
    <t>Dean Wood</t>
  </si>
  <si>
    <t>Clinton Township</t>
  </si>
  <si>
    <t>17390 Hall Rd. Unit R-103</t>
  </si>
  <si>
    <t>Partridge Creek Fashion Center</t>
  </si>
  <si>
    <t>48038</t>
  </si>
  <si>
    <t>(586) 263-0860</t>
  </si>
  <si>
    <t>(586) 263-0006</t>
  </si>
  <si>
    <t>Peter Trupiano</t>
  </si>
  <si>
    <t>Northville Township</t>
  </si>
  <si>
    <t>17905 Haggerty Rd.</t>
  </si>
  <si>
    <t>48167</t>
  </si>
  <si>
    <t>(248) 675-0066</t>
  </si>
  <si>
    <t>(248) 675-0067</t>
  </si>
  <si>
    <t>Larry Lilly</t>
  </si>
  <si>
    <t>Lansing</t>
  </si>
  <si>
    <t>2425 Lake Lansing Rd.</t>
  </si>
  <si>
    <t>Eastwood Town Center</t>
  </si>
  <si>
    <t>48912</t>
  </si>
  <si>
    <t>(517) 267-3833</t>
  </si>
  <si>
    <t>(517) 267-3834</t>
  </si>
  <si>
    <t>2801 W Big Beaver Rd. Space D112</t>
  </si>
  <si>
    <t>The Somerset Collection</t>
  </si>
  <si>
    <t>48084</t>
  </si>
  <si>
    <t>(248) 816-8000</t>
  </si>
  <si>
    <t>(248) 816-8775</t>
  </si>
  <si>
    <t>Theodore Teeter</t>
  </si>
  <si>
    <t>Maple Grove</t>
  </si>
  <si>
    <t>12071 Elm Creek Blvd.</t>
  </si>
  <si>
    <t>55369</t>
  </si>
  <si>
    <t>(763) 493-9377</t>
  </si>
  <si>
    <t>(763) 493-9350</t>
  </si>
  <si>
    <t>Anthony Pace</t>
  </si>
  <si>
    <t>2700 Southdale Center</t>
  </si>
  <si>
    <t>Southdale Center</t>
  </si>
  <si>
    <t>55435</t>
  </si>
  <si>
    <t>(952) 926-1713</t>
  </si>
  <si>
    <t>(952) 926-1714</t>
  </si>
  <si>
    <t>David Richoz</t>
  </si>
  <si>
    <t>Saint Louis</t>
  </si>
  <si>
    <t>25 The Boulevard Saint Louis</t>
  </si>
  <si>
    <t>Richmond Heights</t>
  </si>
  <si>
    <t>63117</t>
  </si>
  <si>
    <t>(314) 862-2624</t>
  </si>
  <si>
    <t>(314) 862-5457</t>
  </si>
  <si>
    <t>James Cavender</t>
  </si>
  <si>
    <t>Chesterfield</t>
  </si>
  <si>
    <t>1295 Chesterfield Pkwy. East</t>
  </si>
  <si>
    <t>Payne Eldridge Building</t>
  </si>
  <si>
    <t>63017</t>
  </si>
  <si>
    <t>(636) 532-0215</t>
  </si>
  <si>
    <t>(636) 532-0667</t>
  </si>
  <si>
    <t>Elroyvin Smith</t>
  </si>
  <si>
    <t>102 W 47th St.</t>
  </si>
  <si>
    <t>The Country Club Plaza</t>
  </si>
  <si>
    <t>64112</t>
  </si>
  <si>
    <t>(816) 931-9988</t>
  </si>
  <si>
    <t>(816) 931-2830</t>
  </si>
  <si>
    <t>Amy Knowlton</t>
  </si>
  <si>
    <t>Ridgeland</t>
  </si>
  <si>
    <t>910 Highland Colony Pkwy.</t>
  </si>
  <si>
    <t>Renaissance at Colony Park</t>
  </si>
  <si>
    <t>39157</t>
  </si>
  <si>
    <t>(601) 605-4282</t>
  </si>
  <si>
    <t>(601) 605-4775</t>
  </si>
  <si>
    <t>Curvin Schneider</t>
  </si>
  <si>
    <t>Asheville</t>
  </si>
  <si>
    <t>26 Schenck Pkwy.</t>
  </si>
  <si>
    <t>Biltmore Park Town Square</t>
  </si>
  <si>
    <t>28803</t>
  </si>
  <si>
    <t>(828) 681-2975</t>
  </si>
  <si>
    <t>(828) 681-2973</t>
  </si>
  <si>
    <t>Taylor Viersen</t>
  </si>
  <si>
    <t>Northlake</t>
  </si>
  <si>
    <t>10325 Perimeter Pkwy.</t>
  </si>
  <si>
    <t>Northlake Mall</t>
  </si>
  <si>
    <t>28216</t>
  </si>
  <si>
    <t>(704) 598-1927</t>
  </si>
  <si>
    <t>(704) 598-1957</t>
  </si>
  <si>
    <t>Everett Emery</t>
  </si>
  <si>
    <t>Greensboro</t>
  </si>
  <si>
    <t>3338 W Friendly Ave.</t>
  </si>
  <si>
    <t>27410</t>
  </si>
  <si>
    <t>(336) 291-1302</t>
  </si>
  <si>
    <t>(336) 291-1303</t>
  </si>
  <si>
    <t>John Farrar</t>
  </si>
  <si>
    <t>Durham</t>
  </si>
  <si>
    <t>6801 Fayetteville Rd.</t>
  </si>
  <si>
    <t>Renaissance Center at Southpoint</t>
  </si>
  <si>
    <t>27713</t>
  </si>
  <si>
    <t>(919) 294-3131</t>
  </si>
  <si>
    <t>(919) 294-3132</t>
  </si>
  <si>
    <t>Darrell Mariello</t>
  </si>
  <si>
    <t>Glyn Jones</t>
  </si>
  <si>
    <t>4325 Glenwood Ave. #2089</t>
  </si>
  <si>
    <t>Crabtree Valley Mall</t>
  </si>
  <si>
    <t>27612</t>
  </si>
  <si>
    <t>(919) 787-7754</t>
  </si>
  <si>
    <t>(919) 787-7683</t>
  </si>
  <si>
    <t>6809-F Phillips Place Court</t>
  </si>
  <si>
    <t>Phillips Place</t>
  </si>
  <si>
    <t>28210</t>
  </si>
  <si>
    <t>(704) 552-6644</t>
  </si>
  <si>
    <t>(704) 552-9909</t>
  </si>
  <si>
    <t>Paul Desseyn</t>
  </si>
  <si>
    <t>10150 California St.</t>
  </si>
  <si>
    <t>Westroads Mall</t>
  </si>
  <si>
    <t>68114</t>
  </si>
  <si>
    <t>(402) 390-6021</t>
  </si>
  <si>
    <t>(402) 390-6020</t>
  </si>
  <si>
    <t>Christopher Grohs</t>
  </si>
  <si>
    <t>Freehold</t>
  </si>
  <si>
    <t>3710 Rt 9 Suite 2817</t>
  </si>
  <si>
    <t>Freehold Raceway Mall</t>
  </si>
  <si>
    <t>07728</t>
  </si>
  <si>
    <t>(732) 308-1840</t>
  </si>
  <si>
    <t>(732) 308-1841</t>
  </si>
  <si>
    <t>Alex Matias</t>
  </si>
  <si>
    <t>390 Hackensack Ave., Suite 50</t>
  </si>
  <si>
    <t>The Shops at Riverside</t>
  </si>
  <si>
    <t>07601</t>
  </si>
  <si>
    <t>(201) 646-1565</t>
  </si>
  <si>
    <t>(201) 646-1566</t>
  </si>
  <si>
    <t>Terence Dewald</t>
  </si>
  <si>
    <t>3545 US Highway 1</t>
  </si>
  <si>
    <t>Market Fair Mall</t>
  </si>
  <si>
    <t>08540</t>
  </si>
  <si>
    <t>(609) 799-5163</t>
  </si>
  <si>
    <t>(609) 799-5709</t>
  </si>
  <si>
    <t>Cassandra Spears</t>
  </si>
  <si>
    <t>2801 N Pacific Ave. #101 The Quarter at the Tropicana</t>
  </si>
  <si>
    <t>The Quarter at the Tropicana</t>
  </si>
  <si>
    <t>08401</t>
  </si>
  <si>
    <t>(609) 348-4600</t>
  </si>
  <si>
    <t>(609) 348-4602</t>
  </si>
  <si>
    <t>William Rudden</t>
  </si>
  <si>
    <t>West NY</t>
  </si>
  <si>
    <t>10 Port Imperial Blvd.</t>
  </si>
  <si>
    <t>07093</t>
  </si>
  <si>
    <t>(201) 866-7790</t>
  </si>
  <si>
    <t>(201) 866-7791</t>
  </si>
  <si>
    <t>Marlton</t>
  </si>
  <si>
    <t>500 Route 73 South Space G1</t>
  </si>
  <si>
    <t>The Promenade at Sagemore</t>
  </si>
  <si>
    <t>08053</t>
  </si>
  <si>
    <t>(856) 396-0818</t>
  </si>
  <si>
    <t>(856) 396-0822</t>
  </si>
  <si>
    <t>Michael Dean</t>
  </si>
  <si>
    <t>Albuquerque</t>
  </si>
  <si>
    <t>4440 The 25th Way, NE</t>
  </si>
  <si>
    <t>The Shops @ 25</t>
  </si>
  <si>
    <t>87109</t>
  </si>
  <si>
    <t>(505) 344-8282</t>
  </si>
  <si>
    <t>(505) 344-0244</t>
  </si>
  <si>
    <t>James Hodnett</t>
  </si>
  <si>
    <t>101 S Green Valley Pkwy</t>
  </si>
  <si>
    <t>The District</t>
  </si>
  <si>
    <t>89012</t>
  </si>
  <si>
    <t>(702) 361-3065</t>
  </si>
  <si>
    <t>(702) 269-7465</t>
  </si>
  <si>
    <t>Debbie Scheetz</t>
  </si>
  <si>
    <t>5180 S  Kietzke Ln.</t>
  </si>
  <si>
    <t>89511</t>
  </si>
  <si>
    <t>(775) 825-9800</t>
  </si>
  <si>
    <t>(775) 825-9825</t>
  </si>
  <si>
    <t>Jennifer Wilson</t>
  </si>
  <si>
    <t>Planet Hollywood</t>
  </si>
  <si>
    <t>3667 Las Vegas Blvd.</t>
  </si>
  <si>
    <t>Aladdin/Planet Hollywood</t>
  </si>
  <si>
    <t>South Las Vegas</t>
  </si>
  <si>
    <t>89109</t>
  </si>
  <si>
    <t>(702) 836-0955</t>
  </si>
  <si>
    <t>(702) 836-1963</t>
  </si>
  <si>
    <t>1095 S Rampart Blvd.</t>
  </si>
  <si>
    <t>LAS VEGAS</t>
  </si>
  <si>
    <t>89145</t>
  </si>
  <si>
    <t>(702) 968-8885</t>
  </si>
  <si>
    <t>(702) 968-8886</t>
  </si>
  <si>
    <t>4165 S Paradise Rd.</t>
  </si>
  <si>
    <t>89169</t>
  </si>
  <si>
    <t>(702) 792-2207</t>
  </si>
  <si>
    <t>(702) 792-5588</t>
  </si>
  <si>
    <t>Todd Offenbach</t>
  </si>
  <si>
    <t>Buffalo</t>
  </si>
  <si>
    <t>1 Galleria Dr. TH131</t>
  </si>
  <si>
    <t>Walden Galleria</t>
  </si>
  <si>
    <t>14225</t>
  </si>
  <si>
    <t>716-706-0791</t>
  </si>
  <si>
    <t>716-706-0792</t>
  </si>
  <si>
    <t>Albany</t>
  </si>
  <si>
    <t>131 Colonie Center Space 305</t>
  </si>
  <si>
    <t>Colonie Center</t>
  </si>
  <si>
    <t>12205</t>
  </si>
  <si>
    <t>(518) 454-0040</t>
  </si>
  <si>
    <t>(518) 454-0043</t>
  </si>
  <si>
    <t>Bethany Potter</t>
  </si>
  <si>
    <t>Rochester</t>
  </si>
  <si>
    <t>820 Eastview Mall</t>
  </si>
  <si>
    <t>Eastview Mall</t>
  </si>
  <si>
    <t>Victor</t>
  </si>
  <si>
    <t>14564</t>
  </si>
  <si>
    <t>(585) 223-2410</t>
  </si>
  <si>
    <t>(585) 223-2514</t>
  </si>
  <si>
    <t>Lisa Demauro</t>
  </si>
  <si>
    <t>125 Westchester Ave. Space D315</t>
  </si>
  <si>
    <t>The Westchester</t>
  </si>
  <si>
    <t>10601</t>
  </si>
  <si>
    <t>(914) 997-6100</t>
  </si>
  <si>
    <t>(914) 997-6166</t>
  </si>
  <si>
    <t>Misty Matias</t>
  </si>
  <si>
    <t>Westbury</t>
  </si>
  <si>
    <t>1504 Old Country Rd. #B9A</t>
  </si>
  <si>
    <t>The Source</t>
  </si>
  <si>
    <t>11590</t>
  </si>
  <si>
    <t>(516) 222-9200</t>
  </si>
  <si>
    <t>(516) 222-9201</t>
  </si>
  <si>
    <t>Akron</t>
  </si>
  <si>
    <t>3265 W Market St. Suite 100A</t>
  </si>
  <si>
    <t>Summit Mall</t>
  </si>
  <si>
    <t>44333</t>
  </si>
  <si>
    <t>(330)869-0560</t>
  </si>
  <si>
    <t>(330) 869-0559</t>
  </si>
  <si>
    <t>Matthew Weigand</t>
  </si>
  <si>
    <t>Maumee</t>
  </si>
  <si>
    <t>2300 Village Dr. West Bldg. #140</t>
  </si>
  <si>
    <t>Shops at Fallen Timbers</t>
  </si>
  <si>
    <t>43537</t>
  </si>
  <si>
    <t>(419) 878-8490</t>
  </si>
  <si>
    <t>(419) 878-8499</t>
  </si>
  <si>
    <t>Rachael Drill</t>
  </si>
  <si>
    <t>Dayton</t>
  </si>
  <si>
    <t>2626 Miamisburg-Centerville Rd.</t>
  </si>
  <si>
    <t>45459</t>
  </si>
  <si>
    <t>(937) 428-6085</t>
  </si>
  <si>
    <t>(937) 428-6086</t>
  </si>
  <si>
    <t>9435 Civic Center Blvd. Streets of Westchester Bldg. 1</t>
  </si>
  <si>
    <t>45069</t>
  </si>
  <si>
    <t>(513) 779-5555</t>
  </si>
  <si>
    <t>(513) 779-5550</t>
  </si>
  <si>
    <t>Jered Ingham</t>
  </si>
  <si>
    <t>Dublin</t>
  </si>
  <si>
    <t>6135 Parkcenter Circle</t>
  </si>
  <si>
    <t>Dublin-Tuttle Crossing</t>
  </si>
  <si>
    <t>43017</t>
  </si>
  <si>
    <t>(614) 726-0070</t>
  </si>
  <si>
    <t>(614) 726-0071</t>
  </si>
  <si>
    <t>Adam Niederkohr</t>
  </si>
  <si>
    <t>26001 Chagrin Blvd.</t>
  </si>
  <si>
    <t>44122</t>
  </si>
  <si>
    <t>(216) 292-1411</t>
  </si>
  <si>
    <t>(216) 292-1125</t>
  </si>
  <si>
    <t>Norwood</t>
  </si>
  <si>
    <t>2633 Edmondson Rd.</t>
  </si>
  <si>
    <t>Rookwood Commons</t>
  </si>
  <si>
    <t>45209</t>
  </si>
  <si>
    <t>(513) 531-4567</t>
  </si>
  <si>
    <t>(513) 531-4679</t>
  </si>
  <si>
    <t>Nicholus Seifert</t>
  </si>
  <si>
    <t>4040 Townsfair Way</t>
  </si>
  <si>
    <t>Easton Town Center</t>
  </si>
  <si>
    <t>43219</t>
  </si>
  <si>
    <t>(614) 416-4100</t>
  </si>
  <si>
    <t>(614) 416-4101</t>
  </si>
  <si>
    <t>Bill Haupt</t>
  </si>
  <si>
    <t>13700 N Pennsylvania Ave.</t>
  </si>
  <si>
    <t>73134</t>
  </si>
  <si>
    <t>(405) 748-4003</t>
  </si>
  <si>
    <t>(405) 748-5247</t>
  </si>
  <si>
    <t>Tanner Fleming</t>
  </si>
  <si>
    <t>Tammie DiOrio</t>
  </si>
  <si>
    <t>Tulsa</t>
  </si>
  <si>
    <t>1978 E 21st St.</t>
  </si>
  <si>
    <t>Utica Square</t>
  </si>
  <si>
    <t>74114</t>
  </si>
  <si>
    <t>(918) 747-6555</t>
  </si>
  <si>
    <t>(918) 747-6575</t>
  </si>
  <si>
    <t>Chad Stanger</t>
  </si>
  <si>
    <t>124 Coburg Rd.</t>
  </si>
  <si>
    <t>Oakway Center</t>
  </si>
  <si>
    <t>97401</t>
  </si>
  <si>
    <t>(541) 225-2015</t>
  </si>
  <si>
    <t>626-858-0054</t>
  </si>
  <si>
    <t>626-967-3610</t>
  </si>
  <si>
    <t>BJs418@bjsrestaurants.com</t>
  </si>
  <si>
    <t>Will Haerer</t>
  </si>
  <si>
    <t>Westlake Village # 426</t>
  </si>
  <si>
    <t>3955 E. Thousand Oaks Blvd.</t>
  </si>
  <si>
    <t>805-497-9393</t>
  </si>
  <si>
    <t>805-497-7017</t>
  </si>
  <si>
    <t>Bjs426@bjsrestaurants.com</t>
  </si>
  <si>
    <t>Todd Lawrence</t>
  </si>
  <si>
    <t>Westminster # 449</t>
  </si>
  <si>
    <t>10446 Town Center Drive</t>
  </si>
  <si>
    <t>303-389-6444</t>
  </si>
  <si>
    <t>303-389-6449</t>
  </si>
  <si>
    <t>Bjs449@bjsrestaurants.com</t>
  </si>
  <si>
    <t>Kevin Hidden</t>
  </si>
  <si>
    <t>Westwood # 411</t>
  </si>
  <si>
    <t xml:space="preserve">939 Broxton Avenue </t>
  </si>
  <si>
    <t>310-209-7475</t>
  </si>
  <si>
    <t>310-209-7482</t>
  </si>
  <si>
    <t>Bjs411@bjsrestaurants.com</t>
  </si>
  <si>
    <t>Michael Montobbio</t>
  </si>
  <si>
    <t>Willowbrook # 431</t>
  </si>
  <si>
    <t>7637 FM 1960 West</t>
  </si>
  <si>
    <t>281-477-8777</t>
  </si>
  <si>
    <t>281-477-6131</t>
  </si>
  <si>
    <t>Bjs431@bjsrestaurants.com</t>
  </si>
  <si>
    <t>Lyndon Robinson</t>
  </si>
  <si>
    <t>Woodland Hills # 415</t>
  </si>
  <si>
    <t>6424 Canoga Ave.</t>
  </si>
  <si>
    <t>818-340-1748</t>
  </si>
  <si>
    <t>818-340-0166</t>
  </si>
  <si>
    <t>Bjs415@bjsrestaurants.com</t>
  </si>
  <si>
    <t>Woodland Hills, CA 91367</t>
  </si>
  <si>
    <t>Jeff Sage</t>
  </si>
  <si>
    <t>4000 Medina Road</t>
  </si>
  <si>
    <t>4501 Old Perimeter Way</t>
  </si>
  <si>
    <t>320 E. 2nd Street</t>
  </si>
  <si>
    <t>11600 Century Oaks Terrace Suite 140</t>
  </si>
  <si>
    <t>720 Aliceanna Street</t>
  </si>
  <si>
    <t>7321 Corporate Blvd.</t>
  </si>
  <si>
    <t>103 Summit Blvd.</t>
  </si>
  <si>
    <t>323 N. Old Woodward Ave.</t>
  </si>
  <si>
    <t>217 Stuart Street</t>
  </si>
  <si>
    <t>Boston, MA 02116</t>
  </si>
  <si>
    <t>905 N. 54th Street</t>
  </si>
  <si>
    <t>210 East Trade Street Suite C-110</t>
  </si>
  <si>
    <t>Charlotte, NC 28202</t>
  </si>
  <si>
    <t>25 East Ohio Street</t>
  </si>
  <si>
    <t>28869 Chagrin Blvd.</t>
  </si>
  <si>
    <t>2525 Ponce de Leon</t>
  </si>
  <si>
    <t>4432 Walnut St</t>
  </si>
  <si>
    <t>Coral Gables, FL 33134</t>
  </si>
  <si>
    <t>dayton@flemingssteakhouse.com</t>
  </si>
  <si>
    <t>191 Inverness Drive West</t>
  </si>
  <si>
    <t>150 South Jordan CreekParkway</t>
  </si>
  <si>
    <t>90 The Promenade</t>
  </si>
  <si>
    <t>2301 Rosecrans Ave. #1199</t>
  </si>
  <si>
    <t>639 E. Shaw Ave. Suite 149</t>
  </si>
  <si>
    <t xml:space="preserve">fresno@flemingssteakhouse.com </t>
  </si>
  <si>
    <t>3342 West Friendly Avenue</t>
  </si>
  <si>
    <t>2405 West Alabama Street</t>
  </si>
  <si>
    <t>788 W. Sam Houston North Pkwy Suite 120</t>
  </si>
  <si>
    <t>8487 Union Chapel Road Suite 120</t>
  </si>
  <si>
    <t>11287 Parkside Drive</t>
  </si>
  <si>
    <t>knoxville@flemingssteakhouse.com</t>
  </si>
  <si>
    <t>8970 University Center Lane</t>
  </si>
  <si>
    <t>960 Milwaukee Avenue</t>
  </si>
  <si>
    <t>17400 Haggerty Road</t>
  </si>
  <si>
    <t>800 West Olympic Blvd. #A135</t>
  </si>
  <si>
    <t xml:space="preserve">750 N. Midvale Blvd. </t>
  </si>
  <si>
    <t xml:space="preserve">500 Route 73 N #1 </t>
  </si>
  <si>
    <t>madison@flemingssteakhouse.com</t>
  </si>
  <si>
    <t>15665 W. Bluemound Road</t>
  </si>
  <si>
    <t>6245 Poplar Ave.</t>
  </si>
  <si>
    <t>8985 Tamiami Trail North</t>
  </si>
  <si>
    <t>2525 West End</t>
  </si>
  <si>
    <t>455 Newport Center Drive</t>
  </si>
  <si>
    <t>140 Regency Parkway</t>
  </si>
  <si>
    <t>8030 Via Dellagio Way Building F</t>
  </si>
  <si>
    <t xml:space="preserve">180 El Camino Real Ste. G2 </t>
  </si>
  <si>
    <t>9712 West Northern Avenue</t>
  </si>
  <si>
    <t>One West Exchange Street</t>
  </si>
  <si>
    <t>555 East Lancaster Avenue Suite 10</t>
  </si>
  <si>
    <t>4325 Glenwood Ave. #5004 - Crabtree Valley Mall</t>
  </si>
  <si>
    <t>7905 Monet Avenue</t>
  </si>
  <si>
    <t>71800 Hwy. 111</t>
  </si>
  <si>
    <t>9200 Stony Point Parkway, Suite 131</t>
  </si>
  <si>
    <t>20 South 400 West #2020</t>
  </si>
  <si>
    <t>255 East Basse Rd. Suite 200</t>
  </si>
  <si>
    <t>600 Grand Blvd.</t>
  </si>
  <si>
    <t>380 K Street at 4th</t>
  </si>
  <si>
    <t>2001 Siesta Drive</t>
  </si>
  <si>
    <t>San Diego, CA 92101</t>
  </si>
  <si>
    <t>6333 N. Scottsdale Rd.</t>
  </si>
  <si>
    <t>1855 South Lindbergh</t>
  </si>
  <si>
    <t>8721 W. Charleston Blvd.</t>
  </si>
  <si>
    <t>4322 Boy Scout Blvd.</t>
  </si>
  <si>
    <t>6360 N. Campbell Ave. Suite 180</t>
  </si>
  <si>
    <t>1976 Utica Square</t>
  </si>
  <si>
    <t>1960-A Chain Bridge Rd.</t>
  </si>
  <si>
    <t>1685 Mt. Diablo Blvd.</t>
  </si>
  <si>
    <t>44 South Main Street</t>
  </si>
  <si>
    <t>933 N. Orlando Ave.</t>
  </si>
  <si>
    <t>1201 Lake Woodlands Drive, Suite 305</t>
  </si>
  <si>
    <t>6373 Topanga Canyon Blvd.</t>
  </si>
  <si>
    <t>Quintessential Wines</t>
  </si>
  <si>
    <t>Summer Chaney</t>
  </si>
  <si>
    <t>summer@quintessentialwines.com</t>
  </si>
  <si>
    <t>Location</t>
  </si>
  <si>
    <t>City</t>
  </si>
  <si>
    <t>Phone</t>
  </si>
  <si>
    <t>Distributor</t>
  </si>
  <si>
    <t>Scottsdale</t>
  </si>
  <si>
    <t>RNDC</t>
  </si>
  <si>
    <t>Jill Stacey</t>
  </si>
  <si>
    <t>Dana Point</t>
  </si>
  <si>
    <t>Mammoth Lakes</t>
  </si>
  <si>
    <t>Monterey</t>
  </si>
  <si>
    <t>Newport Beach</t>
  </si>
  <si>
    <t>Veraison Beverage</t>
  </si>
  <si>
    <t>John Verdeal</t>
  </si>
  <si>
    <t>Daytona Beach</t>
  </si>
  <si>
    <t>Megan Cushman</t>
  </si>
  <si>
    <t>Jacksonville</t>
  </si>
  <si>
    <t>Miami</t>
  </si>
  <si>
    <t>Ft. Lauderdale</t>
  </si>
  <si>
    <t>Tampa</t>
  </si>
  <si>
    <t>Palm Beach</t>
  </si>
  <si>
    <t>Savannah</t>
  </si>
  <si>
    <t>NDC</t>
  </si>
  <si>
    <t>Will Traylor</t>
  </si>
  <si>
    <t>Newport</t>
  </si>
  <si>
    <t>6150 Rockside Place</t>
  </si>
  <si>
    <t>Independence</t>
  </si>
  <si>
    <t>Robin Garrison</t>
  </si>
  <si>
    <t>(513) 321-5222</t>
  </si>
  <si>
    <t xml:space="preserve"> 321-6102</t>
  </si>
  <si>
    <t>2737 Madison Rd.</t>
  </si>
  <si>
    <t>(614) 789-3474</t>
  </si>
  <si>
    <t>789-5400</t>
  </si>
  <si>
    <t>5712 Frantz Rd., North Bridge Plaza</t>
  </si>
  <si>
    <t>David Rankin</t>
  </si>
  <si>
    <t>(513) 755-2303</t>
  </si>
  <si>
    <t>(513) 755-6945</t>
  </si>
  <si>
    <t>7710 Voice of America Centre Drive</t>
  </si>
  <si>
    <t>Greg Stein</t>
  </si>
  <si>
    <t>(614) 436-0286</t>
  </si>
  <si>
    <t xml:space="preserve"> 436-0689</t>
  </si>
  <si>
    <t>1930 Polaris Parkway</t>
  </si>
  <si>
    <t>Brian Fischer</t>
  </si>
  <si>
    <t>(937) 428-0082</t>
  </si>
  <si>
    <t xml:space="preserve"> 428-0487</t>
  </si>
  <si>
    <t>2818 Miamisburg Centerville Rd</t>
  </si>
  <si>
    <t>Brad Rockholt</t>
  </si>
  <si>
    <t>(918) 252-3474</t>
  </si>
  <si>
    <t>252-1560</t>
  </si>
  <si>
    <t>4651 W. Kenosha Street</t>
  </si>
  <si>
    <t>Broken Arrow</t>
  </si>
  <si>
    <t>Martin Kempfe</t>
  </si>
  <si>
    <t>(610)264-3476</t>
  </si>
  <si>
    <t xml:space="preserve"> 264-3478</t>
  </si>
  <si>
    <t>901 Lehigh Lifestyle Center</t>
  </si>
  <si>
    <t>Whitehall</t>
  </si>
  <si>
    <t>Mickey Lockwood</t>
  </si>
  <si>
    <t>(610) 355-1784</t>
  </si>
  <si>
    <t>4889 W. Chester Pike</t>
  </si>
  <si>
    <t>Newtown Square</t>
  </si>
  <si>
    <t>Marc Oppen</t>
  </si>
  <si>
    <t>(215) 659-5854</t>
  </si>
  <si>
    <t>659-5856</t>
  </si>
  <si>
    <t>1015 Easton Rd.</t>
  </si>
  <si>
    <t>Willow Grove</t>
  </si>
  <si>
    <t>Mike McMann</t>
  </si>
  <si>
    <t>(610) 524-1010</t>
  </si>
  <si>
    <t>(610) 524-7172</t>
  </si>
  <si>
    <t>460 W. Lincoln Hwy.</t>
  </si>
  <si>
    <t>Exton</t>
  </si>
  <si>
    <t>Scott Reynolds</t>
  </si>
  <si>
    <t>(803)787-6200</t>
  </si>
  <si>
    <t xml:space="preserve"> 803-787-6200</t>
  </si>
  <si>
    <t xml:space="preserve">4708 Forest Drive </t>
  </si>
  <si>
    <t xml:space="preserve">Dee Hust </t>
  </si>
  <si>
    <t>(803) 407-1599</t>
  </si>
  <si>
    <t>(803) 907-1342</t>
  </si>
  <si>
    <t xml:space="preserve">1260 Bower Parkway </t>
  </si>
  <si>
    <t xml:space="preserve">Paul Iglinski </t>
  </si>
  <si>
    <t>(843) 341-3772</t>
  </si>
  <si>
    <t>(843) 341-3790</t>
  </si>
  <si>
    <t xml:space="preserve">890 William Hilton Parkway </t>
  </si>
  <si>
    <t>Hilton Head</t>
  </si>
  <si>
    <t>Mike Daugherty</t>
  </si>
  <si>
    <t>(843) 497-5294</t>
  </si>
  <si>
    <t xml:space="preserve"> 497-5295</t>
  </si>
  <si>
    <t>7401 N. Kings Hwy.</t>
  </si>
  <si>
    <t>Rob Robinson</t>
  </si>
  <si>
    <t>(843) 280-6638</t>
  </si>
  <si>
    <t>280-9484</t>
  </si>
  <si>
    <t>103 Highway 17 S.</t>
  </si>
  <si>
    <t>N. Myrtle Beach</t>
  </si>
  <si>
    <t>Shane Wright</t>
  </si>
  <si>
    <t>(843) 215-4374</t>
  </si>
  <si>
    <t xml:space="preserve"> 843-215-5079</t>
  </si>
  <si>
    <t>8703 Highway 17 Bypass S.</t>
  </si>
  <si>
    <t>Surfside Beach</t>
  </si>
  <si>
    <t>Travis Vernon</t>
  </si>
  <si>
    <t>(864) 297-5142</t>
  </si>
  <si>
    <t>(864) 297-5294</t>
  </si>
  <si>
    <t>1515 Woodruff Road</t>
  </si>
  <si>
    <t>Blu Cooper</t>
  </si>
  <si>
    <t>(901) 753-2220</t>
  </si>
  <si>
    <t>753-2221</t>
  </si>
  <si>
    <t>1250 N. Germantown Pkwy, #118</t>
  </si>
  <si>
    <t>Cordova</t>
  </si>
  <si>
    <t>Scott Friesen</t>
  </si>
  <si>
    <t>(615) 771-1025</t>
  </si>
  <si>
    <t>771-3834</t>
  </si>
  <si>
    <t>3010 A. Mallory Lane</t>
  </si>
  <si>
    <t>Peter Mishler</t>
  </si>
  <si>
    <t>(865) 558-5743</t>
  </si>
  <si>
    <t xml:space="preserve"> 909-0915</t>
  </si>
  <si>
    <t>6610 Kingston Pike</t>
  </si>
  <si>
    <t xml:space="preserve">Chris Grillis </t>
  </si>
  <si>
    <t>(865) 966-9777</t>
  </si>
  <si>
    <t xml:space="preserve"> 966-9765</t>
  </si>
  <si>
    <t>11395 Parkside Drive</t>
  </si>
  <si>
    <t>Ben Miller</t>
  </si>
  <si>
    <t>(901) 854-5822</t>
  </si>
  <si>
    <t xml:space="preserve"> 854-5692</t>
  </si>
  <si>
    <t>4680 Merchants Park Circle, Ste. 200</t>
  </si>
  <si>
    <t>Collierville</t>
  </si>
  <si>
    <t>Mike Goodloe</t>
  </si>
  <si>
    <t>(615) 217-1883</t>
  </si>
  <si>
    <t>217-3741</t>
  </si>
  <si>
    <t>505 N. Thompson Lane</t>
  </si>
  <si>
    <t>Murfreesboro</t>
  </si>
  <si>
    <t xml:space="preserve">Don Driscoll </t>
  </si>
  <si>
    <t>(423) 892-3175</t>
  </si>
  <si>
    <t>892-3610</t>
  </si>
  <si>
    <t>2115 Gunbarrel Road</t>
  </si>
  <si>
    <t>William Sperry</t>
  </si>
  <si>
    <t>(804) 639-2747</t>
  </si>
  <si>
    <t>639-2275</t>
  </si>
  <si>
    <t>6081 Harbour Park Dr.</t>
  </si>
  <si>
    <t>Midlothian</t>
  </si>
  <si>
    <t xml:space="preserve">John Ryman </t>
  </si>
  <si>
    <t>(757) 269-0002</t>
  </si>
  <si>
    <t>(757) 269-0009</t>
  </si>
  <si>
    <t>340 Oyster Point Road, Suite #106</t>
  </si>
  <si>
    <t>Newport News</t>
  </si>
  <si>
    <t xml:space="preserve">Greg Smith </t>
  </si>
  <si>
    <t>(757) 306-3323</t>
  </si>
  <si>
    <t xml:space="preserve"> 306-1457</t>
  </si>
  <si>
    <t xml:space="preserve">3333 Virginia Beach Blvd. </t>
  </si>
  <si>
    <t>Scott Hutson</t>
  </si>
  <si>
    <t>(434) 975-3474</t>
  </si>
  <si>
    <t>434-975-3475</t>
  </si>
  <si>
    <t>269 Connor Drive</t>
  </si>
  <si>
    <t>Charlottesville</t>
  </si>
  <si>
    <t>Dennis Barbaro</t>
  </si>
  <si>
    <t>757-229-3474</t>
  </si>
  <si>
    <t xml:space="preserve"> 757-229-3323</t>
  </si>
  <si>
    <t>5212 Monticello Ave.</t>
  </si>
  <si>
    <t>Williamsburg</t>
  </si>
  <si>
    <t>Trey Webb</t>
  </si>
  <si>
    <t>(540) 548-1984</t>
  </si>
  <si>
    <t xml:space="preserve">  548-1985</t>
  </si>
  <si>
    <t>1779 Carl D. Silver Pkwy.</t>
  </si>
  <si>
    <t>Fredericksburg</t>
  </si>
  <si>
    <t xml:space="preserve">Joe Ortega </t>
  </si>
  <si>
    <t>(703) 815-7427</t>
  </si>
  <si>
    <t>815-6799</t>
  </si>
  <si>
    <t>6315 Multiplex Dr.</t>
  </si>
  <si>
    <t>Centreville</t>
  </si>
  <si>
    <t>Ryan O'Hare</t>
  </si>
  <si>
    <t>(703) 378-4970</t>
  </si>
  <si>
    <t>378-2280</t>
  </si>
  <si>
    <t>13005 Lee Jackson Hwy</t>
  </si>
  <si>
    <t>Bonaventure Gonsalves</t>
  </si>
  <si>
    <t>(703) 753-2597</t>
  </si>
  <si>
    <t>753-7659</t>
  </si>
  <si>
    <t>7611 Somerset Crossing Dr.</t>
  </si>
  <si>
    <t>John Sampogna</t>
  </si>
  <si>
    <t>(703) 723-8246</t>
  </si>
  <si>
    <t xml:space="preserve"> (703) 723-8357</t>
  </si>
  <si>
    <t>43135 Broadlands Center Plaza, Suite 137</t>
  </si>
  <si>
    <t>Ashburn</t>
  </si>
  <si>
    <t>Paul Diorio</t>
  </si>
  <si>
    <t>(703) 971-3202</t>
  </si>
  <si>
    <t>703-971-3267</t>
  </si>
  <si>
    <t>33040-5243</t>
  </si>
  <si>
    <t>305-292-9800</t>
  </si>
  <si>
    <t>305-294-6009</t>
  </si>
  <si>
    <t>Sheraton Milwaukee Brookfield Hotel</t>
  </si>
  <si>
    <t>375 S Moorland Rd</t>
  </si>
  <si>
    <t>99501-2638</t>
  </si>
  <si>
    <t>907-276-8700</t>
  </si>
  <si>
    <t>907-276-7561</t>
  </si>
  <si>
    <t>Aloft Montreal Airport</t>
  </si>
  <si>
    <t>500 McMillan Boulevard</t>
  </si>
  <si>
    <t>Montreal</t>
  </si>
  <si>
    <t>QC</t>
  </si>
  <si>
    <t>Canada</t>
  </si>
  <si>
    <t>28801-3022</t>
  </si>
  <si>
    <t>828-253-1851</t>
  </si>
  <si>
    <t>828-252-9205</t>
  </si>
  <si>
    <t xml:space="preserve">Starwood properties </t>
  </si>
  <si>
    <t xml:space="preserve">Morse Code Shiraz </t>
  </si>
  <si>
    <t>Highly recommended list BTG or BTB</t>
  </si>
  <si>
    <t>All of 2012</t>
  </si>
  <si>
    <t>Mastro's</t>
  </si>
  <si>
    <t xml:space="preserve">Equia Reserva / Dead Letter Office </t>
  </si>
  <si>
    <t>April 2012 - March 2013</t>
  </si>
  <si>
    <t>9595 Six Pines Drive</t>
  </si>
  <si>
    <t>Market Street</t>
  </si>
  <si>
    <t>281-292-8669</t>
  </si>
  <si>
    <t>Adrian Gonzales</t>
  </si>
  <si>
    <t>6635 Las Vegas Blvd. South</t>
  </si>
  <si>
    <t>Town Square</t>
  </si>
  <si>
    <t>702-948-8006</t>
  </si>
  <si>
    <t>Arturo Coronel</t>
  </si>
  <si>
    <t>400 South Coast Highway</t>
  </si>
  <si>
    <t>NONE</t>
  </si>
  <si>
    <t>949-376-6886</t>
  </si>
  <si>
    <t>Michael Mayorga</t>
  </si>
  <si>
    <t>Kihei</t>
  </si>
  <si>
    <t>3750 Wailea Alanui Drive</t>
  </si>
  <si>
    <t>The Shops at Wailea</t>
  </si>
  <si>
    <t>808-875-9983</t>
  </si>
  <si>
    <t>Robert Aspaas</t>
  </si>
  <si>
    <t>3044 Howard Avenue</t>
  </si>
  <si>
    <t>The Market Common</t>
  </si>
  <si>
    <t>843-839-1868</t>
  </si>
  <si>
    <t>Eric Kuhary</t>
  </si>
  <si>
    <t>Kamuela</t>
  </si>
  <si>
    <t>68-1330 Mauna Lani Drive</t>
  </si>
  <si>
    <t>The Shops at Mauna Lani</t>
  </si>
  <si>
    <t>808-881-8686</t>
  </si>
  <si>
    <t>John Nguyen</t>
  </si>
  <si>
    <t xml:space="preserve">Orlando </t>
  </si>
  <si>
    <t>9101 International Drive</t>
  </si>
  <si>
    <t xml:space="preserve">Pointe Orlando </t>
  </si>
  <si>
    <t>321-281-5888</t>
  </si>
  <si>
    <t>Andrew Dunato</t>
  </si>
  <si>
    <t>15205 North Kierland Blvd</t>
  </si>
  <si>
    <t>480-505-3668</t>
  </si>
  <si>
    <t>Joseph Fusaro</t>
  </si>
  <si>
    <t>525 Grand Blvd</t>
  </si>
  <si>
    <t>Grand Boulevard at Sandestin ®</t>
  </si>
  <si>
    <t>850-654-1743</t>
  </si>
  <si>
    <t>Mario Mardones</t>
  </si>
  <si>
    <t xml:space="preserve">Newport Beach </t>
  </si>
  <si>
    <t xml:space="preserve">854 Avocado Avenue </t>
  </si>
  <si>
    <t>Corona del Mar Plaza</t>
  </si>
  <si>
    <t>949.760.8686</t>
  </si>
  <si>
    <t>Lorynn Vossler</t>
  </si>
  <si>
    <t>73-595 El Paseo</t>
  </si>
  <si>
    <t>The Gardens on El Paseo</t>
  </si>
  <si>
    <t>760-836-0188</t>
  </si>
  <si>
    <t>Waleska Coffman</t>
  </si>
  <si>
    <t xml:space="preserve">Sarasota </t>
  </si>
  <si>
    <t>300 John Ringling Blvd</t>
  </si>
  <si>
    <t xml:space="preserve">St. Armands Circle </t>
  </si>
  <si>
    <t>941-388-2888</t>
  </si>
  <si>
    <t>Thai Branton</t>
  </si>
  <si>
    <t xml:space="preserve">1220 Third Street South </t>
  </si>
  <si>
    <t>239-643-6889</t>
  </si>
  <si>
    <t>Stuart Dickson</t>
  </si>
  <si>
    <t>Street</t>
  </si>
  <si>
    <t>Shopping Center</t>
  </si>
  <si>
    <t>Store #</t>
  </si>
  <si>
    <t>Telephone</t>
  </si>
  <si>
    <t xml:space="preserve">Group &amp; Event </t>
  </si>
  <si>
    <t>Office Coordinator</t>
  </si>
  <si>
    <t>Executive  Chef</t>
  </si>
  <si>
    <t>General Manager</t>
  </si>
  <si>
    <t xml:space="preserve">Restaurant Location Contacts </t>
  </si>
  <si>
    <t>714-742-7053</t>
  </si>
  <si>
    <t>949-760-8686</t>
  </si>
  <si>
    <t>West Coast RM</t>
  </si>
  <si>
    <t>Patrick Eng</t>
  </si>
  <si>
    <t>941-320-9832</t>
  </si>
  <si>
    <t>941-288-2888</t>
  </si>
  <si>
    <t>East Coast RM</t>
  </si>
  <si>
    <t>Bryan Detert</t>
  </si>
  <si>
    <t>Cell Phone #2</t>
  </si>
  <si>
    <t>Cell Phone #</t>
  </si>
  <si>
    <t>Office #</t>
  </si>
  <si>
    <t>Restaurant Leadership Contacts</t>
  </si>
  <si>
    <t>t</t>
  </si>
  <si>
    <t>Tommy Bahama</t>
  </si>
  <si>
    <t>Valentin Bianchi Malbec</t>
  </si>
  <si>
    <t>Fogo de Chao</t>
  </si>
  <si>
    <t>WINE:</t>
  </si>
  <si>
    <t>EQ Pinot Noir</t>
  </si>
  <si>
    <t>CONTACT: Danni Simross, 817-896-8215</t>
  </si>
  <si>
    <t>Quintessential  Rep</t>
  </si>
  <si>
    <t>6300 N. Scottsdale Rd</t>
  </si>
  <si>
    <t>Youngs-AZ</t>
  </si>
  <si>
    <t>133 N. La Cienega Blvd.</t>
  </si>
  <si>
    <t>christina@quintessentialwines.com</t>
  </si>
  <si>
    <t>1513 Wynkoop St.</t>
  </si>
  <si>
    <t>1101 Pennsylvania Ave. NW</t>
  </si>
  <si>
    <t>36 1st St., Miami Beach</t>
  </si>
  <si>
    <t>3101 Piedmont Rd.</t>
  </si>
  <si>
    <t>661 N. LaSalle Blvd.</t>
  </si>
  <si>
    <t>117 E. Washington St.</t>
  </si>
  <si>
    <t>600 E. Pratt St.</t>
  </si>
  <si>
    <t>645 Hennepin Ave.</t>
  </si>
  <si>
    <t>222 W. 47th St.</t>
  </si>
  <si>
    <t>360 E. Flamingo Rd.</t>
  </si>
  <si>
    <t>Southern W &amp; S</t>
  </si>
  <si>
    <t>1337 Chestnut St.</t>
  </si>
  <si>
    <t>4300 Belt Line Rd.</t>
  </si>
  <si>
    <t>309 E. 3rd St.</t>
  </si>
  <si>
    <t>849 E. Commerce St.</t>
  </si>
  <si>
    <t>8250 Westheimer Rd</t>
  </si>
  <si>
    <t>PF Changs has selected Simonsig Chenin Blanc and Gustave Lorentz Riesling Reserve for their Cellar list for their 2012-2013 Wine Program</t>
  </si>
  <si>
    <r>
      <t xml:space="preserve">This placement is </t>
    </r>
    <r>
      <rPr>
        <b/>
        <sz val="12"/>
        <color indexed="10"/>
        <rFont val="Arial Narrow"/>
        <family val="2"/>
      </rPr>
      <t>NOT MANDATORY</t>
    </r>
    <r>
      <rPr>
        <b/>
        <sz val="12"/>
        <color indexed="8"/>
        <rFont val="Arial Narrow"/>
        <family val="2"/>
      </rPr>
      <t xml:space="preserve"> and </t>
    </r>
    <r>
      <rPr>
        <b/>
        <i/>
        <u val="single"/>
        <sz val="12"/>
        <color indexed="10"/>
        <rFont val="Arial Narrow"/>
        <family val="2"/>
      </rPr>
      <t>must be sold in</t>
    </r>
    <r>
      <rPr>
        <b/>
        <sz val="12"/>
        <color indexed="8"/>
        <rFont val="Arial Narrow"/>
        <family val="2"/>
      </rPr>
      <t>.</t>
    </r>
  </si>
  <si>
    <r>
      <t xml:space="preserve">Program Months: </t>
    </r>
    <r>
      <rPr>
        <sz val="12"/>
        <color indexed="8"/>
        <rFont val="Arial Narrow"/>
        <family val="2"/>
      </rPr>
      <t>July 1</t>
    </r>
    <r>
      <rPr>
        <vertAlign val="superscript"/>
        <sz val="12"/>
        <color indexed="8"/>
        <rFont val="Arial Narrow"/>
        <family val="2"/>
      </rPr>
      <t>st</t>
    </r>
    <r>
      <rPr>
        <sz val="12"/>
        <color indexed="8"/>
        <rFont val="Arial Narrow"/>
        <family val="2"/>
      </rPr>
      <t>, 2012 through June 30</t>
    </r>
    <r>
      <rPr>
        <vertAlign val="superscript"/>
        <sz val="12"/>
        <color indexed="8"/>
        <rFont val="Arial Narrow"/>
        <family val="2"/>
      </rPr>
      <t>th</t>
    </r>
    <r>
      <rPr>
        <sz val="12"/>
        <color indexed="8"/>
        <rFont val="Arial Narrow"/>
        <family val="2"/>
      </rPr>
      <t>, 2013</t>
    </r>
  </si>
  <si>
    <r>
      <t>Pricing quoted</t>
    </r>
    <r>
      <rPr>
        <sz val="12"/>
        <color indexed="8"/>
        <rFont val="Arial Narrow"/>
        <family val="2"/>
      </rPr>
      <t>: price grid attached</t>
    </r>
  </si>
  <si>
    <r>
      <t>Program details</t>
    </r>
    <r>
      <rPr>
        <sz val="12"/>
        <color indexed="8"/>
        <rFont val="Arial Narrow"/>
        <family val="2"/>
      </rPr>
      <t xml:space="preserve">: </t>
    </r>
  </si>
  <si>
    <r>
      <t>§</t>
    </r>
    <r>
      <rPr>
        <sz val="7"/>
        <color indexed="8"/>
        <rFont val="Times New Roman"/>
        <family val="1"/>
      </rPr>
      <t xml:space="preserve">  </t>
    </r>
    <r>
      <rPr>
        <sz val="12"/>
        <color indexed="8"/>
        <rFont val="Arial Narrow"/>
        <family val="2"/>
      </rPr>
      <t>Each wine list holds 54 wines</t>
    </r>
  </si>
  <si>
    <r>
      <t>§</t>
    </r>
    <r>
      <rPr>
        <sz val="7"/>
        <color indexed="8"/>
        <rFont val="Times New Roman"/>
        <family val="1"/>
      </rPr>
      <t xml:space="preserve">  </t>
    </r>
    <r>
      <rPr>
        <sz val="12"/>
        <color indexed="8"/>
        <rFont val="Arial Narrow"/>
        <family val="2"/>
      </rPr>
      <t>There are 26 Anchor (mandatory) wines</t>
    </r>
  </si>
  <si>
    <r>
      <t>§</t>
    </r>
    <r>
      <rPr>
        <sz val="7"/>
        <color indexed="8"/>
        <rFont val="Times New Roman"/>
        <family val="1"/>
      </rPr>
      <t xml:space="preserve">  </t>
    </r>
    <r>
      <rPr>
        <sz val="12"/>
        <color indexed="8"/>
        <rFont val="Arial Narrow"/>
        <family val="2"/>
      </rPr>
      <t>Operations will select 28 wines from the Cellar (optional)  to complete their list</t>
    </r>
  </si>
  <si>
    <r>
      <t>§</t>
    </r>
    <r>
      <rPr>
        <sz val="7"/>
        <color indexed="8"/>
        <rFont val="Times New Roman"/>
        <family val="1"/>
      </rPr>
      <t xml:space="preserve">  </t>
    </r>
    <r>
      <rPr>
        <sz val="12"/>
        <color indexed="8"/>
        <rFont val="Arial Narrow"/>
        <family val="2"/>
      </rPr>
      <t>Wine lists must be finished no later than end of day on Tuesday, June 19</t>
    </r>
    <r>
      <rPr>
        <vertAlign val="superscript"/>
        <sz val="12"/>
        <color indexed="8"/>
        <rFont val="Arial Narrow"/>
        <family val="2"/>
      </rPr>
      <t>th</t>
    </r>
    <r>
      <rPr>
        <sz val="12"/>
        <color indexed="8"/>
        <rFont val="Arial Narrow"/>
        <family val="2"/>
      </rPr>
      <t>.</t>
    </r>
  </si>
  <si>
    <t xml:space="preserve">. </t>
  </si>
  <si>
    <r>
      <t>Action needed</t>
    </r>
    <r>
      <rPr>
        <sz val="12"/>
        <color indexed="8"/>
        <rFont val="Arial Narrow"/>
        <family val="2"/>
      </rPr>
      <t>:</t>
    </r>
  </si>
  <si>
    <r>
      <t>ü</t>
    </r>
    <r>
      <rPr>
        <sz val="7"/>
        <color indexed="8"/>
        <rFont val="Times New Roman"/>
        <family val="1"/>
      </rPr>
      <t xml:space="preserve">  </t>
    </r>
    <r>
      <rPr>
        <sz val="12"/>
        <color indexed="8"/>
        <rFont val="Arial Narrow"/>
        <family val="2"/>
      </rPr>
      <t>Obtain appointments with buyers as soon as possible to get on their list</t>
    </r>
  </si>
  <si>
    <r>
      <t>ü</t>
    </r>
    <r>
      <rPr>
        <sz val="7"/>
        <color indexed="8"/>
        <rFont val="Times New Roman"/>
        <family val="1"/>
      </rPr>
      <t xml:space="preserve">  </t>
    </r>
    <r>
      <rPr>
        <sz val="12"/>
        <color indexed="8"/>
        <rFont val="Arial Narrow"/>
        <family val="2"/>
      </rPr>
      <t xml:space="preserve">Find out how often the locations change their list to ensure you revisit to keep the slot or get on the next list if the initial attempt was unsuccessful. </t>
    </r>
  </si>
  <si>
    <r>
      <t>ü</t>
    </r>
    <r>
      <rPr>
        <sz val="7"/>
        <color indexed="8"/>
        <rFont val="Times New Roman"/>
        <family val="1"/>
      </rPr>
      <t xml:space="preserve">  </t>
    </r>
    <r>
      <rPr>
        <sz val="12"/>
        <color indexed="8"/>
        <rFont val="Arial Narrow"/>
        <family val="2"/>
      </rPr>
      <t>Put Incentive in placement in place if it will help motivate. Details below</t>
    </r>
  </si>
  <si>
    <r>
      <t>Incentives for distributor representatives</t>
    </r>
    <r>
      <rPr>
        <sz val="12"/>
        <color indexed="8"/>
        <rFont val="Arial Narrow"/>
        <family val="2"/>
      </rPr>
      <t>:</t>
    </r>
  </si>
  <si>
    <t>Incentive programs can be utilized if you feel it would motivate the Sales representative to focus on the QW wines and obtain a 6 month to 1 year placement. If you would like to utilize the option please stay within your approved spend guidelines set with Dennis</t>
  </si>
  <si>
    <r>
      <t>Placement reporting</t>
    </r>
    <r>
      <rPr>
        <sz val="12"/>
        <color indexed="8"/>
        <rFont val="Arial Narrow"/>
        <family val="2"/>
      </rPr>
      <t>:</t>
    </r>
  </si>
  <si>
    <t>Dianna has created a sheet in the National Account tracker to include the following:</t>
  </si>
  <si>
    <r>
      <t>·</t>
    </r>
    <r>
      <rPr>
        <sz val="7"/>
        <color indexed="8"/>
        <rFont val="Times New Roman"/>
        <family val="1"/>
      </rPr>
      <t xml:space="preserve">       </t>
    </r>
    <r>
      <rPr>
        <sz val="12"/>
        <color indexed="8"/>
        <rFont val="Arial Narrow"/>
        <family val="2"/>
      </rPr>
      <t>Date of appointment</t>
    </r>
  </si>
  <si>
    <r>
      <t>·</t>
    </r>
    <r>
      <rPr>
        <sz val="7"/>
        <color indexed="8"/>
        <rFont val="Times New Roman"/>
        <family val="1"/>
      </rPr>
      <t xml:space="preserve">       </t>
    </r>
    <r>
      <rPr>
        <sz val="12"/>
        <color indexed="8"/>
        <rFont val="Arial Narrow"/>
        <family val="2"/>
      </rPr>
      <t>Placements made</t>
    </r>
  </si>
  <si>
    <r>
      <t>o</t>
    </r>
    <r>
      <rPr>
        <sz val="7"/>
        <color indexed="8"/>
        <rFont val="Times New Roman"/>
        <family val="1"/>
      </rPr>
      <t xml:space="preserve">   </t>
    </r>
    <r>
      <rPr>
        <sz val="12"/>
        <color indexed="8"/>
        <rFont val="Arial Narrow"/>
        <family val="2"/>
      </rPr>
      <t>Wine selected; btg or btb</t>
    </r>
  </si>
  <si>
    <r>
      <t>o</t>
    </r>
    <r>
      <rPr>
        <sz val="7"/>
        <color indexed="8"/>
        <rFont val="Times New Roman"/>
        <family val="1"/>
      </rPr>
      <t xml:space="preserve">   </t>
    </r>
    <r>
      <rPr>
        <sz val="12"/>
        <color indexed="8"/>
        <rFont val="Arial Narrow"/>
        <family val="2"/>
      </rPr>
      <t>If not selected, comments about the appointment and follow up options</t>
    </r>
  </si>
  <si>
    <r>
      <t>·</t>
    </r>
    <r>
      <rPr>
        <sz val="7"/>
        <color indexed="8"/>
        <rFont val="Times New Roman"/>
        <family val="1"/>
      </rPr>
      <t xml:space="preserve">       </t>
    </r>
    <r>
      <rPr>
        <sz val="12"/>
        <color indexed="8"/>
        <rFont val="Arial Narrow"/>
        <family val="2"/>
      </rPr>
      <t>Dates it will run on the menu if selected</t>
    </r>
  </si>
  <si>
    <t>P.F. Chang's Store List-3-29-12</t>
  </si>
  <si>
    <t>Turnover</t>
  </si>
  <si>
    <t>Open Date</t>
  </si>
  <si>
    <t xml:space="preserve">ID </t>
  </si>
  <si>
    <t>Operating Partner</t>
  </si>
  <si>
    <t xml:space="preserve">Market Partner </t>
  </si>
  <si>
    <t xml:space="preserve">01/21/2008                    </t>
  </si>
  <si>
    <t>9804</t>
  </si>
  <si>
    <t>(256) 327-8324</t>
  </si>
  <si>
    <t>huntsville.9804@pfchangs.com</t>
  </si>
  <si>
    <t xml:space="preserve">10/26/1998                    </t>
  </si>
  <si>
    <t>3600</t>
  </si>
  <si>
    <t>Birmingham@pfchangs.com</t>
  </si>
  <si>
    <t xml:space="preserve">10/02/2006                    </t>
  </si>
  <si>
    <t>9821</t>
  </si>
  <si>
    <t>rogers.9821@pfchangs.com</t>
  </si>
  <si>
    <t xml:space="preserve">05/31/2005                    </t>
  </si>
  <si>
    <t>9983</t>
  </si>
  <si>
    <t>littlerock.9983@pfchangs.com</t>
  </si>
  <si>
    <t xml:space="preserve">11/17/2008                    </t>
  </si>
  <si>
    <t>9852</t>
  </si>
  <si>
    <t>Goodyear.9852@pfchangs.com</t>
  </si>
  <si>
    <t xml:space="preserve">06/23/2008                    </t>
  </si>
  <si>
    <t>9851</t>
  </si>
  <si>
    <t>happyvalley.9851@pfchangs.com</t>
  </si>
  <si>
    <t xml:space="preserve">12/05/2005                    </t>
  </si>
  <si>
    <t>9978</t>
  </si>
  <si>
    <t>waterfront.9978@pfchangs.com</t>
  </si>
  <si>
    <t xml:space="preserve">06/27/2005                    </t>
  </si>
  <si>
    <t>9986</t>
  </si>
  <si>
    <t>mesa.9986@pfchangs.com</t>
  </si>
  <si>
    <t xml:space="preserve">01/13/2003                    </t>
  </si>
  <si>
    <t>9926</t>
  </si>
  <si>
    <t>peoria.9926@pfchangs.com</t>
  </si>
  <si>
    <t xml:space="preserve">08/07/2001                    </t>
  </si>
  <si>
    <t>9800</t>
  </si>
  <si>
    <t>chandler.9800@pfchangs.com</t>
  </si>
  <si>
    <t xml:space="preserve">02/07/2000                    </t>
  </si>
  <si>
    <t>8000</t>
  </si>
  <si>
    <t>Tucson@pfchangs.com</t>
  </si>
  <si>
    <t xml:space="preserve">06/21/1999                    </t>
  </si>
  <si>
    <t>5300</t>
  </si>
  <si>
    <t>Kierland@pfchangs.com</t>
  </si>
  <si>
    <t xml:space="preserve">12/28/1997                    </t>
  </si>
  <si>
    <t>2800</t>
  </si>
  <si>
    <t>tempe@pfchangs.com</t>
  </si>
  <si>
    <t>Jeff Jensen</t>
  </si>
  <si>
    <t xml:space="preserve">10/15/2009                    </t>
  </si>
  <si>
    <t xml:space="preserve">10/26/2009                    </t>
  </si>
  <si>
    <t>9849</t>
  </si>
  <si>
    <t>Carlsbad.9849@pfchangs.com</t>
  </si>
  <si>
    <t xml:space="preserve">03/12/2009                    </t>
  </si>
  <si>
    <t xml:space="preserve">03/23/2009                    </t>
  </si>
  <si>
    <t>9862</t>
  </si>
  <si>
    <t>temecula.9862@pfchangs.com</t>
  </si>
  <si>
    <t xml:space="preserve">06/02/2008                    </t>
  </si>
  <si>
    <t>9840</t>
  </si>
  <si>
    <t>chinohills.9840@pfchangs.com</t>
  </si>
  <si>
    <t xml:space="preserve">02/18/2008                    </t>
  </si>
  <si>
    <t>9841</t>
  </si>
  <si>
    <t>Anaheim.9841@pfchangs.com</t>
  </si>
  <si>
    <t>Jim Krieger</t>
  </si>
  <si>
    <t xml:space="preserve">11/12/2007                    </t>
  </si>
  <si>
    <t>9836</t>
  </si>
  <si>
    <t>CorteMadera.9836@pfchangs.com</t>
  </si>
  <si>
    <t xml:space="preserve">08/20/2007                    </t>
  </si>
  <si>
    <t>9835</t>
  </si>
  <si>
    <t>monterey.9835@pfchangs.com</t>
  </si>
  <si>
    <t>Jason Lorenzo</t>
  </si>
  <si>
    <t xml:space="preserve">12/18/2006                    </t>
  </si>
  <si>
    <t>9819</t>
  </si>
  <si>
    <t>pleasanton.9819@pfchangs.com</t>
  </si>
  <si>
    <t xml:space="preserve">11/20/2006                    </t>
  </si>
  <si>
    <t>9991</t>
  </si>
  <si>
    <t>riverside.9991@pfchangs.com</t>
  </si>
  <si>
    <t xml:space="preserve">11/06/2006                    </t>
  </si>
  <si>
    <t>9811</t>
  </si>
  <si>
    <t>chulavista.9811@pfchangs.com</t>
  </si>
  <si>
    <t>Jennifer Hart</t>
  </si>
  <si>
    <t xml:space="preserve">10/16/2006                    </t>
  </si>
  <si>
    <t>9812</t>
  </si>
  <si>
    <t>fremont.9812@pfchangs.com</t>
  </si>
  <si>
    <t xml:space="preserve">09/25/2006                    </t>
  </si>
  <si>
    <t>9817</t>
  </si>
  <si>
    <t>bakersfield.9817@pfchangs.com</t>
  </si>
  <si>
    <t xml:space="preserve">09/11/2006                    </t>
  </si>
  <si>
    <t>9813</t>
  </si>
  <si>
    <t>torrance.9813@pfchangs.com</t>
  </si>
  <si>
    <t xml:space="preserve">12/19/2005                    </t>
  </si>
  <si>
    <t>9992</t>
  </si>
  <si>
    <t>fresno.9992@pfchangs.com</t>
  </si>
  <si>
    <t xml:space="preserve">08/04/2005                    </t>
  </si>
  <si>
    <t>9964</t>
  </si>
  <si>
    <t>Thousandoaks.9964@pfchangs.com</t>
  </si>
  <si>
    <t>Tony Banh</t>
  </si>
  <si>
    <t xml:space="preserve">06/20/2005                    </t>
  </si>
  <si>
    <t>9985</t>
  </si>
  <si>
    <t>oakridge.9985@pfchangs.com</t>
  </si>
  <si>
    <t>William Fink</t>
  </si>
  <si>
    <t xml:space="preserve">02/14/2005                    </t>
  </si>
  <si>
    <t>9970</t>
  </si>
  <si>
    <t>cucamonga.9970@pfchangs.com</t>
  </si>
  <si>
    <t>Jeff Kuhlberg</t>
  </si>
  <si>
    <t xml:space="preserve">07/26/2004                    </t>
  </si>
  <si>
    <t>9966</t>
  </si>
  <si>
    <t>emeryville.9966@pfchangs.com</t>
  </si>
  <si>
    <t>Jessica Jami</t>
  </si>
  <si>
    <t xml:space="preserve">05/17/2004                    </t>
  </si>
  <si>
    <t>9934</t>
  </si>
  <si>
    <t>burbank.9934@pfchangs.com</t>
  </si>
  <si>
    <t xml:space="preserve">01/26/2004                    </t>
  </si>
  <si>
    <t>9947</t>
  </si>
  <si>
    <t>sanjose.9947@pfchangs.com</t>
  </si>
  <si>
    <t>Lola Leeds</t>
  </si>
  <si>
    <t xml:space="preserve">12/08/2003                    </t>
  </si>
  <si>
    <t>9925</t>
  </si>
  <si>
    <t>sacramento.9925@pfchangs.com</t>
  </si>
  <si>
    <t xml:space="preserve">10/27/2003                    </t>
  </si>
  <si>
    <t>9944</t>
  </si>
  <si>
    <t>longbeach.9944@pfchangs.com</t>
  </si>
  <si>
    <t xml:space="preserve">04/29/2002                    </t>
  </si>
  <si>
    <t>9911</t>
  </si>
  <si>
    <t>paloalto@pfchangs.com</t>
  </si>
  <si>
    <t xml:space="preserve">01/28/2002                    </t>
  </si>
  <si>
    <t>9912</t>
  </si>
  <si>
    <t>shermanoaks@pfchangs.com</t>
  </si>
  <si>
    <t>Michael Focken</t>
  </si>
  <si>
    <t xml:space="preserve">11/12/2001                    </t>
  </si>
  <si>
    <t>9300</t>
  </si>
  <si>
    <t>Rancho.9300@pfchangs.com</t>
  </si>
  <si>
    <t>Joshua Goddard</t>
  </si>
  <si>
    <t xml:space="preserve">09/28/2001                    </t>
  </si>
  <si>
    <t>9000</t>
  </si>
  <si>
    <t>Pasadena.9000@pfchangs.com</t>
  </si>
  <si>
    <t xml:space="preserve">09/17/2001                    </t>
  </si>
  <si>
    <t>6900</t>
  </si>
  <si>
    <t>sunnyvale.6900@pfchangs.com</t>
  </si>
  <si>
    <t xml:space="preserve">12/04/2000                    </t>
  </si>
  <si>
    <t>7800</t>
  </si>
  <si>
    <t>MissionViejo@pfchangs.com</t>
  </si>
  <si>
    <t>Ryan Baker</t>
  </si>
  <si>
    <t xml:space="preserve">09/21/2000                    </t>
  </si>
  <si>
    <t>7500</t>
  </si>
  <si>
    <t>Roseville@pfchangs.com</t>
  </si>
  <si>
    <t xml:space="preserve">07/17/2000                    </t>
  </si>
  <si>
    <t>4200</t>
  </si>
  <si>
    <t>WoodLandHills@pfchangs.com</t>
  </si>
  <si>
    <t xml:space="preserve">06/19/2000                    </t>
  </si>
  <si>
    <t>7200</t>
  </si>
  <si>
    <t>SanDiego@pfchangs.com</t>
  </si>
  <si>
    <t>Michael OGrady</t>
  </si>
  <si>
    <t xml:space="preserve">08/09/1999                    </t>
  </si>
  <si>
    <t>4500</t>
  </si>
  <si>
    <t>Walnutcreek@pfchangs.com</t>
  </si>
  <si>
    <t xml:space="preserve">07/05/1999                    </t>
  </si>
  <si>
    <t>5700</t>
  </si>
  <si>
    <t>Santamonica@pfchangs.com</t>
  </si>
  <si>
    <t>Renee Tringali</t>
  </si>
  <si>
    <t xml:space="preserve">12/09/1998                    </t>
  </si>
  <si>
    <t>4700</t>
  </si>
  <si>
    <t>Beverly@pfchangs.com</t>
  </si>
  <si>
    <t xml:space="preserve">06/29/1998                    </t>
  </si>
  <si>
    <t>3800</t>
  </si>
  <si>
    <t>Manhattan@pfchangs.com</t>
  </si>
  <si>
    <t>Terry McFarland</t>
  </si>
  <si>
    <t xml:space="preserve">11/22/1995                    </t>
  </si>
  <si>
    <t>1400</t>
  </si>
  <si>
    <t>Irvine@pfchangs.com</t>
  </si>
  <si>
    <t xml:space="preserve">08/14/1995                    </t>
  </si>
  <si>
    <t>1300</t>
  </si>
  <si>
    <t>LaJolla@pfchangs.com</t>
  </si>
  <si>
    <t xml:space="preserve">07/01/1994                    </t>
  </si>
  <si>
    <t>1200</t>
  </si>
  <si>
    <t>newport@pfchangs.com</t>
  </si>
  <si>
    <t>9993</t>
  </si>
  <si>
    <t>aurora.9993@pfchangs.com</t>
  </si>
  <si>
    <t xml:space="preserve">11/28/2005                    </t>
  </si>
  <si>
    <t>9981</t>
  </si>
  <si>
    <t>loveland.9981@pfchangs.com</t>
  </si>
  <si>
    <t xml:space="preserve">11/08/2004                    </t>
  </si>
  <si>
    <t>9979</t>
  </si>
  <si>
    <t>lakewood.9979@pfchangs.com</t>
  </si>
  <si>
    <t xml:space="preserve">07/14/2003                    </t>
  </si>
  <si>
    <t>9919</t>
  </si>
  <si>
    <t>coloradosprings.9919@pfchangs.com</t>
  </si>
  <si>
    <t xml:space="preserve">08/28/2000                    </t>
  </si>
  <si>
    <t>7700</t>
  </si>
  <si>
    <t>Broomfield@pfchangs.com</t>
  </si>
  <si>
    <t xml:space="preserve">10/05/1998                    </t>
  </si>
  <si>
    <t>2100</t>
  </si>
  <si>
    <t>LoDo@pfchangs.com</t>
  </si>
  <si>
    <t xml:space="preserve">12/23/1996                    </t>
  </si>
  <si>
    <t>1700</t>
  </si>
  <si>
    <t>Denver@pfchangs.com</t>
  </si>
  <si>
    <t xml:space="preserve">12/01/2008                    </t>
  </si>
  <si>
    <t>9857</t>
  </si>
  <si>
    <t>hartford.9857@pfchangs.com</t>
  </si>
  <si>
    <t xml:space="preserve">11/01/2007                    </t>
  </si>
  <si>
    <t>9833</t>
  </si>
  <si>
    <t>stamford.9833@pfchangs.com</t>
  </si>
  <si>
    <t>Sheila McGinnity</t>
  </si>
  <si>
    <t xml:space="preserve">06/03/2010                    </t>
  </si>
  <si>
    <t xml:space="preserve">06/14/2010                    </t>
  </si>
  <si>
    <t>9872</t>
  </si>
  <si>
    <t>miami.9872@pfchangs.com</t>
  </si>
  <si>
    <t xml:space="preserve">11/05/2007                    </t>
  </si>
  <si>
    <t>9805</t>
  </si>
  <si>
    <t>sunrise.9805@pfchangs.com</t>
  </si>
  <si>
    <t>Luis Croce</t>
  </si>
  <si>
    <t xml:space="preserve">10/22/2007                    </t>
  </si>
  <si>
    <t>9843</t>
  </si>
  <si>
    <t>Sandestin.9843@pfchangs.com</t>
  </si>
  <si>
    <t xml:space="preserve">05/14/2007                    </t>
  </si>
  <si>
    <t>9832</t>
  </si>
  <si>
    <t>ftmyers.9832@pfchangs.com</t>
  </si>
  <si>
    <t xml:space="preserve">10/23/2006                    </t>
  </si>
  <si>
    <t>9814</t>
  </si>
  <si>
    <t>ftlauderdale.9814@pfchangs.com</t>
  </si>
  <si>
    <t xml:space="preserve">05/15/2006                    </t>
  </si>
  <si>
    <t>9931</t>
  </si>
  <si>
    <t>brickell.9931@pfchangs.com</t>
  </si>
  <si>
    <t xml:space="preserve">03/15/2005                    </t>
  </si>
  <si>
    <t>9976</t>
  </si>
  <si>
    <t>jacksonville.9976@pfchangs.com</t>
  </si>
  <si>
    <t xml:space="preserve">02/24/2003                    </t>
  </si>
  <si>
    <t>9922</t>
  </si>
  <si>
    <t>tampa.9922@pfchangs.com</t>
  </si>
  <si>
    <t xml:space="preserve">10/18/2002                    </t>
  </si>
  <si>
    <t>9916</t>
  </si>
  <si>
    <t>orlando@pfchangs.com</t>
  </si>
  <si>
    <t xml:space="preserve">09/30/2002                    </t>
  </si>
  <si>
    <t>9915</t>
  </si>
  <si>
    <t>palmbeach@pfchangs.com</t>
  </si>
  <si>
    <t xml:space="preserve">02/18/2002                    </t>
  </si>
  <si>
    <t>9906</t>
  </si>
  <si>
    <t>naples.9906@pfchangs.com</t>
  </si>
  <si>
    <t xml:space="preserve">05/21/2001                    </t>
  </si>
  <si>
    <t>3400</t>
  </si>
  <si>
    <t>BocaRaton@pfchangs.com</t>
  </si>
  <si>
    <t xml:space="preserve">03/08/1999                    </t>
  </si>
  <si>
    <t>5000</t>
  </si>
  <si>
    <t>Winterpark@pfchangs.com</t>
  </si>
  <si>
    <t xml:space="preserve">10/27/1997                    </t>
  </si>
  <si>
    <t>2000</t>
  </si>
  <si>
    <t>NMiami@pfchangs.com</t>
  </si>
  <si>
    <t xml:space="preserve">09/09/1997                    </t>
  </si>
  <si>
    <t>2200</t>
  </si>
  <si>
    <t>Falls@pfchangs.com</t>
  </si>
  <si>
    <t xml:space="preserve">02/25/2008                    </t>
  </si>
  <si>
    <t>9846</t>
  </si>
  <si>
    <t>augusta.9846@pfchangs.com</t>
  </si>
  <si>
    <t>9816</t>
  </si>
  <si>
    <t>cumberland.9816@pfchangs.com</t>
  </si>
  <si>
    <t xml:space="preserve">01/31/2000                    </t>
  </si>
  <si>
    <t>7100</t>
  </si>
  <si>
    <t>Buford@pfchangs.com</t>
  </si>
  <si>
    <t xml:space="preserve">09/20/1999                    </t>
  </si>
  <si>
    <t>6100</t>
  </si>
  <si>
    <t>Alpharetta@pfchangs.com</t>
  </si>
  <si>
    <t xml:space="preserve">10/12/1998                    </t>
  </si>
  <si>
    <t>3500</t>
  </si>
  <si>
    <t>Perimeter@pfchangs.com</t>
  </si>
  <si>
    <t>LoriAnn Skoda</t>
  </si>
  <si>
    <t xml:space="preserve">08/16/2004                    </t>
  </si>
  <si>
    <t>9961</t>
  </si>
  <si>
    <t>wdesmoines.9961@pfchangs.com</t>
  </si>
  <si>
    <t xml:space="preserve">10/31/2005                    </t>
  </si>
  <si>
    <t>9980</t>
  </si>
  <si>
    <t>boise.9980@pfchangs.com</t>
  </si>
  <si>
    <t>9806</t>
  </si>
  <si>
    <t>orlandpark.9806@pfchangs.com</t>
  </si>
  <si>
    <t xml:space="preserve">09/12/2005                    </t>
  </si>
  <si>
    <t>8900</t>
  </si>
  <si>
    <t>schaumburg.8900@pfchangs.com</t>
  </si>
  <si>
    <t xml:space="preserve">06/26/2000                    </t>
  </si>
  <si>
    <t>7300</t>
  </si>
  <si>
    <t>lombard@pfchangs.com</t>
  </si>
  <si>
    <t xml:space="preserve">01/17/2000                    </t>
  </si>
  <si>
    <t>6200</t>
  </si>
  <si>
    <t>Chicago@pfchangs.com</t>
  </si>
  <si>
    <t>Robert Ertel</t>
  </si>
  <si>
    <t xml:space="preserve">11/16/1998                    </t>
  </si>
  <si>
    <t>4400</t>
  </si>
  <si>
    <t>Northbrook@pfchangs.com</t>
  </si>
  <si>
    <t xml:space="preserve">04/30/2001                    </t>
  </si>
  <si>
    <t>9500</t>
  </si>
  <si>
    <t>keystone@pfchangs.com</t>
  </si>
  <si>
    <t xml:space="preserve">10/30/2000                    </t>
  </si>
  <si>
    <t>8400</t>
  </si>
  <si>
    <t>Indianapolis@pfchangs.com</t>
  </si>
  <si>
    <t xml:space="preserve">04/12/2004                    </t>
  </si>
  <si>
    <t>9963</t>
  </si>
  <si>
    <t>wichita.9963@pfchangs.com</t>
  </si>
  <si>
    <t>Angela Mitchell</t>
  </si>
  <si>
    <t xml:space="preserve">12/11/2006                    </t>
  </si>
  <si>
    <t>9820</t>
  </si>
  <si>
    <t>lexington.9820@pfchangs.com</t>
  </si>
  <si>
    <t xml:space="preserve">08/29/2005                    </t>
  </si>
  <si>
    <t>9975</t>
  </si>
  <si>
    <t>hurstbourne.9975@pfchangs.com</t>
  </si>
  <si>
    <t xml:space="preserve">04/11/2005                    </t>
  </si>
  <si>
    <t>9977</t>
  </si>
  <si>
    <t>batonrouge.9977@pfchangs.com</t>
  </si>
  <si>
    <t xml:space="preserve">04/07/1997                    </t>
  </si>
  <si>
    <t>1900</t>
  </si>
  <si>
    <t>Metairie@pfchangs.com</t>
  </si>
  <si>
    <t>9873</t>
  </si>
  <si>
    <t>513-381-9120</t>
  </si>
  <si>
    <t>Angie Bingham</t>
  </si>
  <si>
    <t>440-526-6668</t>
  </si>
  <si>
    <t>503-289-9600</t>
  </si>
  <si>
    <t xml:space="preserve">Capital </t>
  </si>
  <si>
    <t>Lipman Brothers</t>
  </si>
  <si>
    <t>Dave Bidleman</t>
  </si>
  <si>
    <t>615-695-5338</t>
  </si>
  <si>
    <t>Scott Ellings</t>
  </si>
  <si>
    <t>425-251-5954</t>
  </si>
  <si>
    <t>Select</t>
  </si>
  <si>
    <t>1 btl $15.08  1 case $13.25</t>
  </si>
  <si>
    <t>Associated</t>
  </si>
  <si>
    <t>David Fraiser</t>
  </si>
  <si>
    <t>804-743-1121</t>
  </si>
  <si>
    <t>1 btl $14.24 1 case $13.32</t>
  </si>
  <si>
    <t>Velma Hulihee-Carstensen, Sales &amp; Mkt Mgr</t>
  </si>
  <si>
    <r>
      <t xml:space="preserve">Re: </t>
    </r>
    <r>
      <rPr>
        <b/>
        <sz val="12"/>
        <color indexed="8"/>
        <rFont val="Times New Roman"/>
        <family val="1"/>
      </rPr>
      <t>MORTON’S THE STEAKOUSE</t>
    </r>
    <r>
      <rPr>
        <sz val="12"/>
        <color indexed="8"/>
        <rFont val="Times New Roman"/>
        <family val="1"/>
      </rPr>
      <t xml:space="preserve"> – Core BTB Annual Placement</t>
    </r>
  </si>
  <si>
    <r>
      <t xml:space="preserve">Morton’s The Steakhouse has </t>
    </r>
    <r>
      <rPr>
        <i/>
        <sz val="12"/>
        <color indexed="8"/>
        <rFont val="Times New Roman"/>
        <family val="1"/>
      </rPr>
      <t>renewed</t>
    </r>
    <r>
      <rPr>
        <sz val="12"/>
        <color indexed="8"/>
        <rFont val="Times New Roman"/>
        <family val="1"/>
      </rPr>
      <t xml:space="preserve"> Famiglia Cabernet on their BTB Core list.</t>
    </r>
  </si>
  <si>
    <t>Famiglia cabernet sAUVIGNON</t>
  </si>
  <si>
    <r>
      <t>Start Date:</t>
    </r>
    <r>
      <rPr>
        <sz val="12"/>
        <color indexed="8"/>
        <rFont val="Times New Roman"/>
        <family val="1"/>
      </rPr>
      <t xml:space="preserve"> October 3, 2011</t>
    </r>
  </si>
  <si>
    <r>
      <t>End Date:</t>
    </r>
    <r>
      <rPr>
        <sz val="12"/>
        <color indexed="8"/>
        <rFont val="Times New Roman"/>
        <family val="1"/>
      </rPr>
      <t xml:space="preserve"> September, 30, 2012</t>
    </r>
  </si>
  <si>
    <t>Cabernet</t>
  </si>
  <si>
    <t>1 year</t>
  </si>
  <si>
    <t>Famiglia Cabernet</t>
  </si>
  <si>
    <t>(THIS IS A CONTINUED PLACEMENT FROM LAST YEAR)</t>
  </si>
  <si>
    <t>Thank you for your help making this program successful!</t>
  </si>
  <si>
    <t>Simonsig Chenin Blanc, G Lorentz Gewurztraminer</t>
  </si>
  <si>
    <t>WINES BTG</t>
  </si>
  <si>
    <t>START DATE: 12/1/11</t>
  </si>
  <si>
    <t>PRICING: $7.00</t>
  </si>
  <si>
    <t>END DATE: 12/1/12</t>
  </si>
  <si>
    <t>2457 E. Sunrise Blvd.</t>
  </si>
  <si>
    <t>954-400-5630</t>
  </si>
  <si>
    <t>954-400-5629</t>
  </si>
  <si>
    <t>n/a</t>
  </si>
  <si>
    <t>313-964-4333</t>
  </si>
  <si>
    <t>313-964-3337</t>
  </si>
  <si>
    <t>Sheraton Hotel, 200 Convention Blvd.</t>
  </si>
  <si>
    <t>00907</t>
  </si>
  <si>
    <t>787-998-5000</t>
  </si>
  <si>
    <t>787-998-5800</t>
  </si>
  <si>
    <t>Dec 1, 2011 - Dec. 1, 2012</t>
  </si>
  <si>
    <t>Eagle</t>
  </si>
  <si>
    <t>Paringa Shiraz</t>
  </si>
  <si>
    <t>Paringa Shiraz - BTG</t>
  </si>
  <si>
    <t>BTG $</t>
  </si>
  <si>
    <t>Verasion</t>
  </si>
  <si>
    <t>National</t>
  </si>
  <si>
    <t>Star Distributing (Memphis)</t>
  </si>
  <si>
    <t>Select (N.VA) Associated (S.VA)</t>
  </si>
  <si>
    <t>Megan Dezendegui</t>
  </si>
  <si>
    <t>Terrapura Sauvignon Blanc - $7.00</t>
  </si>
  <si>
    <t>Terrapura Merlot - $7.00</t>
  </si>
  <si>
    <t>Terrapura Cabernet Sauvignon - $7.00</t>
  </si>
  <si>
    <t>PROGRAM DATES: Dec 2011 - Dec 2012</t>
  </si>
  <si>
    <t>1cs: $8.67
2cs: $8.00
4cs: $7.33</t>
  </si>
  <si>
    <t>State of Utah</t>
  </si>
  <si>
    <t>Dec 1, 2011 - Dec 1, 2012</t>
  </si>
  <si>
    <t xml:space="preserve"> 2012 BTB ‘Optional’ Program</t>
  </si>
  <si>
    <r>
      <t>Start Date:</t>
    </r>
    <r>
      <rPr>
        <sz val="12"/>
        <color indexed="8"/>
        <rFont val="Times New Roman"/>
        <family val="1"/>
      </rPr>
      <t xml:space="preserve"> January 1, 2012</t>
    </r>
  </si>
  <si>
    <r>
      <t>End Date:</t>
    </r>
    <r>
      <rPr>
        <sz val="12"/>
        <color indexed="8"/>
        <rFont val="Times New Roman"/>
        <family val="1"/>
      </rPr>
      <t xml:space="preserve"> December 31, 2012</t>
    </r>
  </si>
  <si>
    <t>Eponymous Cabernet Sauvignon</t>
  </si>
  <si>
    <t>Eponymous Macallister Red</t>
  </si>
  <si>
    <t>Henry’s Drive Shiraz</t>
  </si>
  <si>
    <t>Henry’s Drive Pillar Box Red</t>
  </si>
  <si>
    <t>Henry’s Drive Dead Letter Office Shiraz</t>
  </si>
  <si>
    <t>Henry’s Drive Morse Code Shiraz</t>
  </si>
  <si>
    <r>
      <t>Kimpton Hotels is rolling out their 2012 core BTB program in mid-December. Restaurants will be selecting wines from the list starting in January. We have been specifically instructed NOT to</t>
    </r>
    <r>
      <rPr>
        <b/>
        <sz val="12"/>
        <color indexed="8"/>
        <rFont val="Times New Roman"/>
        <family val="1"/>
      </rPr>
      <t xml:space="preserve"> </t>
    </r>
    <r>
      <rPr>
        <sz val="12"/>
        <color indexed="8"/>
        <rFont val="Times New Roman"/>
        <family val="1"/>
      </rPr>
      <t>go into the restaurants to make your sales pitches before January 1, 2012.</t>
    </r>
  </si>
  <si>
    <t>Personally make a presentation to each account!</t>
  </si>
  <si>
    <t>Every restaurant has a mandate to select 20% of their wine list (or 20 selections, whichever is smaller) from the core. There are only 100 core wines.</t>
  </si>
  <si>
    <t>The restaurants have the flexibility to choose the wines that best fit “their particular concept”</t>
  </si>
  <si>
    <r>
      <t xml:space="preserve">80% of the list is locally selected so please use our core opportunities to sell in as a “foot in the door” to secure part of the 80% local business as well! </t>
    </r>
    <r>
      <rPr>
        <i/>
        <sz val="12"/>
        <color indexed="8"/>
        <rFont val="Times New Roman"/>
        <family val="1"/>
      </rPr>
      <t>This is a great opportunity to get to know the wine buyers in each of the hotels in your cities and get local placements.</t>
    </r>
  </si>
  <si>
    <t>Kimpton’s top 12 buyers blind tasted over 500 wines and six of our wines were chosen</t>
  </si>
  <si>
    <r>
      <t>Make sure you update the on-line tracker and list any additional wines that you are able to secure placements of. Recap due: February 1</t>
    </r>
    <r>
      <rPr>
        <vertAlign val="superscript"/>
        <sz val="12"/>
        <color indexed="8"/>
        <rFont val="Times New Roman"/>
        <family val="1"/>
      </rPr>
      <t>st</t>
    </r>
    <r>
      <rPr>
        <sz val="12"/>
        <color indexed="8"/>
        <rFont val="Times New Roman"/>
        <family val="1"/>
      </rPr>
      <t>!</t>
    </r>
  </si>
  <si>
    <t>KIMPTON</t>
  </si>
  <si>
    <t>Wine Name: Eponymous Cab Sauv</t>
  </si>
  <si>
    <t>PK: 6</t>
  </si>
  <si>
    <t>CASE ONE</t>
  </si>
  <si>
    <t>BEST BTG</t>
  </si>
  <si>
    <t xml:space="preserve">AZ </t>
  </si>
  <si>
    <t>Youngs Market</t>
  </si>
  <si>
    <t>Veraision</t>
  </si>
  <si>
    <t>2 CS DEAL: $37.33/BT</t>
  </si>
  <si>
    <t xml:space="preserve">OR </t>
  </si>
  <si>
    <t>Vehr's Distributing</t>
  </si>
  <si>
    <t xml:space="preserve">UT </t>
  </si>
  <si>
    <t xml:space="preserve">WA </t>
  </si>
  <si>
    <t>Wine Name: Eponymous Macallister</t>
  </si>
  <si>
    <t>PK: 12</t>
  </si>
  <si>
    <t>2 CS DEAL: $28/BT
5 CS DEAL: $25.33/BT</t>
  </si>
  <si>
    <t>Wine Name: Henry's Drive Shiraz</t>
  </si>
  <si>
    <t>2 CS DEAL: $24/BT</t>
  </si>
  <si>
    <t>2 case Deal $20.00</t>
  </si>
  <si>
    <t>Wine Name: Pillar Box Red</t>
  </si>
  <si>
    <t>2 CS DEAL: $9.33/BT
5 CS DEAL: $8.67/BT</t>
  </si>
  <si>
    <t>3 case Deal $8.66</t>
  </si>
  <si>
    <t>Wine Name: Dead Letter Office</t>
  </si>
  <si>
    <t>2 CS DEAL: $18.67/BT
3CS DEAL: $15.33/BT</t>
  </si>
  <si>
    <t>2 case deal $15.33</t>
  </si>
  <si>
    <t>Wine Name: Morse Code Shiraz</t>
  </si>
  <si>
    <t>2 CS DEAL: $8.67/BT
5 CS DEAL: $8.00/BT
10 CS DEAL: $7.33</t>
  </si>
  <si>
    <t>Eponymous Cab, MacAllister, HD Shiraz, Pillar Box Red, Dead Letter, Morse Code</t>
  </si>
  <si>
    <t>Jan 1, 2012 - Dec 31, 2012</t>
  </si>
  <si>
    <t>May 2012 - April 2013</t>
  </si>
  <si>
    <t>June 1, 2012 - May 31, 2013</t>
  </si>
  <si>
    <t>SAP#</t>
  </si>
  <si>
    <t>Res#</t>
  </si>
  <si>
    <t>Category</t>
  </si>
  <si>
    <t>Brand</t>
  </si>
  <si>
    <t>Property</t>
  </si>
  <si>
    <t>Address1</t>
  </si>
  <si>
    <t>Address2</t>
  </si>
  <si>
    <t>Province</t>
  </si>
  <si>
    <t>Country</t>
  </si>
  <si>
    <t>UrbanProximity</t>
  </si>
  <si>
    <t>ZipCode/Postal Code</t>
  </si>
  <si>
    <t>PostalCode</t>
  </si>
  <si>
    <t>SizeCategory</t>
  </si>
  <si>
    <t>NumRooms</t>
  </si>
  <si>
    <t>Ownership2</t>
  </si>
  <si>
    <t>Urban</t>
  </si>
  <si>
    <t>Sheraton</t>
  </si>
  <si>
    <t>Sheraton Anchorage Hotel &amp; Spa</t>
  </si>
  <si>
    <t>401 E 6th Ave</t>
  </si>
  <si>
    <t>Anchorage</t>
  </si>
  <si>
    <t>AK</t>
  </si>
  <si>
    <t>USA</t>
  </si>
  <si>
    <t>97230-6997</t>
  </si>
  <si>
    <t>0-200</t>
  </si>
  <si>
    <t>8480 East Belleview Avenue</t>
  </si>
  <si>
    <t>Greenwood Village, CO 80111</t>
  </si>
  <si>
    <t>Zander Lens, General Manager</t>
  </si>
  <si>
    <t>Phone: 303-409-1177</t>
  </si>
  <si>
    <t>Florida</t>
  </si>
  <si>
    <t>Boca Raton</t>
  </si>
  <si>
    <t>5050 Town Center Circle</t>
  </si>
  <si>
    <t>Boca Raton, FL 33486</t>
  </si>
  <si>
    <t>Larry Thomas, Jr, General Manager</t>
  </si>
  <si>
    <t>Phone: 561-392-7724</t>
  </si>
  <si>
    <t>Coral Gables</t>
  </si>
  <si>
    <t>2333 Ponce de Leon Blvd.</t>
  </si>
  <si>
    <t>Jose Santiago, General Manager</t>
  </si>
  <si>
    <t>Phone: 305-442-1662</t>
  </si>
  <si>
    <t>Ft Lauderdale</t>
  </si>
  <si>
    <t>500 East Broward Boulevard</t>
  </si>
  <si>
    <t>Fort Lauderdale, FL 33394</t>
  </si>
  <si>
    <t>Michael Savitt, General Manager</t>
  </si>
  <si>
    <t>Phone: 954-467-9720</t>
  </si>
  <si>
    <t>1510 Riverplace Blvd.</t>
  </si>
  <si>
    <t>Jacksonville, FL 32207</t>
  </si>
  <si>
    <t>Devin Hidalgo, General Manager</t>
  </si>
  <si>
    <t>Phone: 904-399-3933</t>
  </si>
  <si>
    <t>1200 Brickell Avenue</t>
  </si>
  <si>
    <t>Miami, FL 33131</t>
  </si>
  <si>
    <t>Steve Manzi, General Manager</t>
  </si>
  <si>
    <t>Phone: 305-400-9990</t>
  </si>
  <si>
    <t>Miami Beach</t>
  </si>
  <si>
    <t>4041 Collins Avenue</t>
  </si>
  <si>
    <t>Miami Beach, FL 33140</t>
  </si>
  <si>
    <t>Chad Lipson, General Manager</t>
  </si>
  <si>
    <t>Phone: 786-454-4022</t>
  </si>
  <si>
    <t>North Miami</t>
  </si>
  <si>
    <t>17399 Biscayne Blvd.</t>
  </si>
  <si>
    <t>North Miami Beach, FL 33160</t>
  </si>
  <si>
    <t>Rosa Reyes, General Manager</t>
  </si>
  <si>
    <t>Phone: 305-945-3131</t>
  </si>
  <si>
    <t>7600 Dr. Phillips Boulevard</t>
  </si>
  <si>
    <t>Orlando, FL 32819</t>
  </si>
  <si>
    <t>Nicki Kern, General Manager</t>
  </si>
  <si>
    <t>Phone: 407-248-3485</t>
  </si>
  <si>
    <t>777 South Flagler Drive</t>
  </si>
  <si>
    <t>West Palm Beach, FL 33401</t>
  </si>
  <si>
    <t>Danielle Ryan, General Manager</t>
  </si>
  <si>
    <t>Phone: 561-835-9664</t>
  </si>
  <si>
    <t>Georgia</t>
  </si>
  <si>
    <t>303 Peachtree Center Avenue</t>
  </si>
  <si>
    <t>Atlanta, GA 30308</t>
  </si>
  <si>
    <t>Jeff Powell, General Manager</t>
  </si>
  <si>
    <t>Phone: 404-577-4366</t>
  </si>
  <si>
    <t>Buckhead</t>
  </si>
  <si>
    <t>3379 Peachtree Rd. N.E.</t>
  </si>
  <si>
    <t>Atlanta, GA 30326</t>
  </si>
  <si>
    <t>Justin Craft, General Manager</t>
  </si>
  <si>
    <t>Phone: 404-816-6535</t>
  </si>
  <si>
    <t>Hawaii</t>
  </si>
  <si>
    <t>Honolulu</t>
  </si>
  <si>
    <t>1450 Ala Moana Blvd.</t>
  </si>
  <si>
    <t>Honolulu, HI 96814</t>
  </si>
  <si>
    <t>Phone: 808-949-1300</t>
  </si>
  <si>
    <t xml:space="preserve">Illinois             </t>
  </si>
  <si>
    <t xml:space="preserve">Chicago </t>
  </si>
  <si>
    <t>1050 N. State St.</t>
  </si>
  <si>
    <t>Chicago, IL 60610</t>
  </si>
  <si>
    <t>Raki Mehra, General Manager</t>
  </si>
  <si>
    <t>Phone: 312-266-4820</t>
  </si>
  <si>
    <t>Naperville</t>
  </si>
  <si>
    <t>1751 Freedom Drive</t>
  </si>
  <si>
    <t>Naperville, IL 60563</t>
  </si>
  <si>
    <t>George Mendonca, General Manager</t>
  </si>
  <si>
    <t>Phone: 630-577-1372</t>
  </si>
  <si>
    <t>Northbrook</t>
  </si>
  <si>
    <t>699 Skokie Blvd.</t>
  </si>
  <si>
    <t>Northbrook, IL 60062</t>
  </si>
  <si>
    <t>Tom Lange, General Manager</t>
  </si>
  <si>
    <t>Phone: 847-205-5111</t>
  </si>
  <si>
    <t>Rosemont</t>
  </si>
  <si>
    <t>9525 W. Bryn Mawr Ave</t>
  </si>
  <si>
    <t>Rosemont, IL 60018</t>
  </si>
  <si>
    <t>Patrick Hoyle, General Manager</t>
  </si>
  <si>
    <t>Phone: 847-678-5155</t>
  </si>
  <si>
    <t>Schaumburg</t>
  </si>
  <si>
    <t>1470 McConnor Parkway</t>
  </si>
  <si>
    <t>Schaumburg, IL 60173</t>
  </si>
  <si>
    <t>Armando Villalobos, General Manager</t>
  </si>
  <si>
    <t>Phone: 847-413-8771</t>
  </si>
  <si>
    <t>Wacker Drive</t>
  </si>
  <si>
    <t>65 East Wacker Place</t>
  </si>
  <si>
    <t>Chicago, IL 60601</t>
  </si>
  <si>
    <t>Jeff Pagnotta, General Manager</t>
  </si>
  <si>
    <t>Phone: 312-201-0410</t>
  </si>
  <si>
    <t>Indiana</t>
  </si>
  <si>
    <t>41 East Washington Street</t>
  </si>
  <si>
    <t>Indianapolis, IN 46204</t>
  </si>
  <si>
    <t>Howard Mitchell, General Manager</t>
  </si>
  <si>
    <t>Phone: 317-229-4700</t>
  </si>
  <si>
    <t>Kentucky</t>
  </si>
  <si>
    <t>626 West Main Street</t>
  </si>
  <si>
    <t>Louisville, KY 40202</t>
  </si>
  <si>
    <t>Joe Effert, General Manager</t>
  </si>
  <si>
    <t>Phone: 502-584-0421</t>
  </si>
  <si>
    <t>Louisiana</t>
  </si>
  <si>
    <t>New Orleans</t>
  </si>
  <si>
    <t>One Canal Place
365 Canal Street</t>
  </si>
  <si>
    <t>Vedran Komazec, General Manager</t>
  </si>
  <si>
    <t>Phone: 504-566-0221</t>
  </si>
  <si>
    <t>Maryland</t>
  </si>
  <si>
    <t>Baltimore</t>
  </si>
  <si>
    <t>300 South Charles Street</t>
  </si>
  <si>
    <t>Baltimore, MD 21201</t>
  </si>
  <si>
    <t>Michael Warner, General Manager</t>
  </si>
  <si>
    <t>Phone: 410-547-8255</t>
  </si>
  <si>
    <t>Massachusetts</t>
  </si>
  <si>
    <t>Boston Back Bay</t>
  </si>
  <si>
    <t>699 Boylston at Exeter</t>
  </si>
  <si>
    <t>Jason Austin, General Manager</t>
  </si>
  <si>
    <t>Phone: 617-266-5858</t>
  </si>
  <si>
    <t>Boston Seaport</t>
  </si>
  <si>
    <t xml:space="preserve">Two Seaport Lane </t>
  </si>
  <si>
    <t>Boston, MA 02210</t>
  </si>
  <si>
    <t>Doug Sullivan, General Manager</t>
  </si>
  <si>
    <t>Phone: 617-526-0410</t>
  </si>
  <si>
    <t>Michigan</t>
  </si>
  <si>
    <t>Troy</t>
  </si>
  <si>
    <t>888 West Big Beaver Road</t>
  </si>
  <si>
    <t>Troy, MI 48084</t>
  </si>
  <si>
    <t>Steve Salmon, General Manager</t>
  </si>
  <si>
    <t>Phone: 248-404-9845</t>
  </si>
  <si>
    <t>Missouri</t>
  </si>
  <si>
    <t>7822 Bonhomme Ave.</t>
  </si>
  <si>
    <t>Clayton, MO 63105</t>
  </si>
  <si>
    <t>Jeff Daniels, General Manager</t>
  </si>
  <si>
    <t>Phone: 314-725-4008</t>
  </si>
  <si>
    <t xml:space="preserve">Montgomery Cty. </t>
  </si>
  <si>
    <t>Bethesda</t>
  </si>
  <si>
    <t>7400 Wisconsin Avenue</t>
  </si>
  <si>
    <t>Bethesda, MD 20814</t>
  </si>
  <si>
    <t>Ron McNeill, General Manager</t>
  </si>
  <si>
    <t>Phone: 301-657-2650</t>
  </si>
  <si>
    <t>Nevada</t>
  </si>
  <si>
    <t>400 East Flamingo Road</t>
  </si>
  <si>
    <t>Las Vegas, NV 89169</t>
  </si>
  <si>
    <t>Daniel Hurst, General Manager</t>
  </si>
  <si>
    <t>Phone: 702-893-0703</t>
  </si>
  <si>
    <t>Brooklyn</t>
  </si>
  <si>
    <t>339 Adams Street</t>
  </si>
  <si>
    <t>Brooklyn, NY 11201</t>
  </si>
  <si>
    <t>Joe Roken, General Manager</t>
  </si>
  <si>
    <t>Phone: 718-596-2700</t>
  </si>
  <si>
    <t>Fifth Ave</t>
  </si>
  <si>
    <t>551 Fifth Avenue</t>
  </si>
  <si>
    <t>New York, NY 10017</t>
  </si>
  <si>
    <t>Sawan Thakkar, General Manager</t>
  </si>
  <si>
    <t>Phone: 212-972-3315</t>
  </si>
  <si>
    <t>Great Neck</t>
  </si>
  <si>
    <t>777 Northern Boulevard</t>
  </si>
  <si>
    <t>Great Neck, NY 11020</t>
  </si>
  <si>
    <t>Bill Cassidy, Jr., General Manager</t>
  </si>
  <si>
    <t>Phone: 516-498-2950</t>
  </si>
  <si>
    <t>White Plains</t>
  </si>
  <si>
    <t>9 Maple Avenue</t>
  </si>
  <si>
    <t>White Plains, NY 10605</t>
  </si>
  <si>
    <t>James Monaghan, General Manager</t>
  </si>
  <si>
    <t>Phone: 914-683-6101</t>
  </si>
  <si>
    <t>New Jersey</t>
  </si>
  <si>
    <t>Atlantic City</t>
  </si>
  <si>
    <t>2100 Pacific Avenue</t>
  </si>
  <si>
    <t>Atlantic City, NJ 08401</t>
  </si>
  <si>
    <t>Michael Flannelly, General Manager</t>
  </si>
  <si>
    <t>Phone: 609-449-1044</t>
  </si>
  <si>
    <t>Hackensack</t>
  </si>
  <si>
    <t>One Riverside Square</t>
  </si>
  <si>
    <t>Hackensack, NJ 07601</t>
  </si>
  <si>
    <t>Chad Alvis, General Manager</t>
  </si>
  <si>
    <t>Phone: 201-487-1303</t>
  </si>
  <si>
    <t>North Car.</t>
  </si>
  <si>
    <t>227 W. Trade St.</t>
  </si>
  <si>
    <t>Shanna Cochrane, General Manager</t>
  </si>
  <si>
    <t>Phone: 704-333-2602</t>
  </si>
  <si>
    <t>Ohio</t>
  </si>
  <si>
    <t>Cincinnati</t>
  </si>
  <si>
    <t>441 Vine Street</t>
  </si>
  <si>
    <t>Cincinnati, OH 45202</t>
  </si>
  <si>
    <t>Jeff Bueche, General Manager</t>
  </si>
  <si>
    <t>Phone: 513-621-3111</t>
  </si>
  <si>
    <t>1600 West Second Street</t>
  </si>
  <si>
    <t>Cleveland, OH 44113</t>
  </si>
  <si>
    <t>James Mowbray, General Manager</t>
  </si>
  <si>
    <t>Phone: 216-621-6200</t>
  </si>
  <si>
    <t>Oregon</t>
  </si>
  <si>
    <t>213 S.W. Clay Street</t>
  </si>
  <si>
    <t>Portland, OR 97201</t>
  </si>
  <si>
    <t>Steve Meek, General Manager</t>
  </si>
  <si>
    <t>Phone: 503-248-2100</t>
  </si>
  <si>
    <t>Penn.</t>
  </si>
  <si>
    <t>1411 Walnut Street</t>
  </si>
  <si>
    <t>Philadelphia, PA 19102</t>
  </si>
  <si>
    <t>Thomas Allen, General Manager</t>
  </si>
  <si>
    <t>Phone: 215-557-0724</t>
  </si>
  <si>
    <t>625 Liberty Avenue</t>
  </si>
  <si>
    <t>Pittsburgh, PA 15222</t>
  </si>
  <si>
    <t>Bill Ferron, General Manager</t>
  </si>
  <si>
    <t>Phone: 412-261-7141</t>
  </si>
  <si>
    <t>King of Prussia</t>
  </si>
  <si>
    <t>640 West Dekalb Pike</t>
  </si>
  <si>
    <t>King of Prussia, PA 19406</t>
  </si>
  <si>
    <t>Karleen Koerkel, Sales &amp; Marketing Manager</t>
  </si>
  <si>
    <t>Tennesse</t>
  </si>
  <si>
    <t>618 Church Street</t>
  </si>
  <si>
    <t>Nashville, TN 37219</t>
  </si>
  <si>
    <t>Cory Mason, General Manager</t>
  </si>
  <si>
    <t>Phone: 615-259-4558</t>
  </si>
  <si>
    <t>Texas</t>
  </si>
  <si>
    <t>2222 McKinney Ave.</t>
  </si>
  <si>
    <t>Dallas, TX 75201</t>
  </si>
  <si>
    <t>Jim Huntley, General Manager</t>
  </si>
  <si>
    <t>Phone: 214-741-2277</t>
  </si>
  <si>
    <t>Houston Downtown</t>
  </si>
  <si>
    <t>1001 McKinney St.</t>
  </si>
  <si>
    <t>Houston, TX 77002</t>
  </si>
  <si>
    <t>Josh Snyder, General Manager</t>
  </si>
  <si>
    <t>Phone: 713-659-3700</t>
  </si>
  <si>
    <t>Houston Galleria</t>
  </si>
  <si>
    <t>5000 Westheimer</t>
  </si>
  <si>
    <t>Houston, TX 77056</t>
  </si>
  <si>
    <t>Brad Smith, General Manager</t>
  </si>
  <si>
    <t>Phone: 713-629-1946</t>
  </si>
  <si>
    <t>300 E. Crockett Street</t>
  </si>
  <si>
    <t>San Antonio, TX 78205</t>
  </si>
  <si>
    <t>Todd Bricker, General Manager</t>
  </si>
  <si>
    <t>Phone: 210-228-0700</t>
  </si>
  <si>
    <t>1511 6th Avenue</t>
  </si>
  <si>
    <t>Seattle, WA 98101</t>
  </si>
  <si>
    <t>Michael Hanke, General Manager</t>
  </si>
  <si>
    <t>Phone: 206-223-0550</t>
  </si>
  <si>
    <t>Washington DC</t>
  </si>
  <si>
    <t>Connecticut Ave</t>
  </si>
  <si>
    <t>1050 Connecticut Ave.</t>
  </si>
  <si>
    <t>Dan Festa, General Manager</t>
  </si>
  <si>
    <t>Phone: 202-955-5997</t>
  </si>
  <si>
    <t>Georgetown</t>
  </si>
  <si>
    <t>3251 Prospect St. NW</t>
  </si>
  <si>
    <t>Washington, DC 20007</t>
  </si>
  <si>
    <t>Denielle Nall, Sales &amp; Marketing Manager</t>
  </si>
  <si>
    <t>Phone: 202-342-6258</t>
  </si>
  <si>
    <t>Virginia</t>
  </si>
  <si>
    <t>Arlington</t>
  </si>
  <si>
    <t>1750 Crystal Drive</t>
  </si>
  <si>
    <t>Arlington, VA 22202</t>
  </si>
  <si>
    <t>Kimberly Geherin, General Manager</t>
  </si>
  <si>
    <t>Phone: 703-418-1444</t>
  </si>
  <si>
    <t>Reston</t>
  </si>
  <si>
    <t>11956 Market Street</t>
  </si>
  <si>
    <t>Reston, VA 20190</t>
  </si>
  <si>
    <t>Steve Conroy, General Manager</t>
  </si>
  <si>
    <t>Phone: 703-796-0128</t>
  </si>
  <si>
    <t>Richmond</t>
  </si>
  <si>
    <t>111 Virginia Street</t>
  </si>
  <si>
    <t>Richmond, VA 23219</t>
  </si>
  <si>
    <t>Jason Hodnett, General Manager</t>
  </si>
  <si>
    <t>Phone: 804-648-1662</t>
  </si>
  <si>
    <t>Tysons Corner</t>
  </si>
  <si>
    <t>8075 Leesburg Pike</t>
  </si>
  <si>
    <t>Vienna, VA 22182</t>
  </si>
  <si>
    <t>Maura Delaney, General Manager</t>
  </si>
  <si>
    <t>Phone: 703-883-0800</t>
  </si>
  <si>
    <t xml:space="preserve">Restaurant, Address, City, GM &amp; Phone                   </t>
  </si>
  <si>
    <t>GM</t>
  </si>
  <si>
    <t>Birmingham</t>
  </si>
  <si>
    <t>Anaheim</t>
  </si>
  <si>
    <t>El Segundo</t>
  </si>
  <si>
    <t>Irvine</t>
  </si>
  <si>
    <t>Roseville</t>
  </si>
  <si>
    <t>Naples</t>
  </si>
  <si>
    <t>Skokie</t>
  </si>
  <si>
    <t>National Harbor</t>
  </si>
  <si>
    <t>Minneapolis</t>
  </si>
  <si>
    <t>Edina</t>
  </si>
  <si>
    <t>Raleigh</t>
  </si>
  <si>
    <t>Columbus</t>
  </si>
  <si>
    <t>Beavercreek</t>
  </si>
  <si>
    <t>Beachwood</t>
  </si>
  <si>
    <t>Providence</t>
  </si>
  <si>
    <t>McLean</t>
  </si>
  <si>
    <t>Virginia Beach</t>
  </si>
  <si>
    <t>Bellevue</t>
  </si>
  <si>
    <t>BTB</t>
  </si>
  <si>
    <r>
      <t xml:space="preserve">BJ's Restaurant List </t>
    </r>
    <r>
      <rPr>
        <b/>
        <sz val="12"/>
        <rFont val="Arial"/>
        <family val="2"/>
      </rPr>
      <t>(updated 3-30-11)</t>
    </r>
  </si>
  <si>
    <t>Name</t>
  </si>
  <si>
    <t>Title</t>
  </si>
  <si>
    <t>Zip</t>
  </si>
  <si>
    <t>Fax</t>
  </si>
  <si>
    <t>Q Rep</t>
  </si>
  <si>
    <t>Kevin Anderson</t>
  </si>
  <si>
    <t>danni@quintessentialwines.com</t>
  </si>
  <si>
    <t>Alamo Ranch # 498</t>
  </si>
  <si>
    <t>5447 W. Loop 1604 North</t>
  </si>
  <si>
    <t>210-523-5700</t>
  </si>
  <si>
    <t>210-523-5710</t>
  </si>
  <si>
    <t>Bjs498@bjsrestaurants.com</t>
  </si>
  <si>
    <t>Allen # 491</t>
  </si>
  <si>
    <t>190 E. Stacy Road Blg. 3300</t>
  </si>
  <si>
    <t>Allen</t>
  </si>
  <si>
    <t>972-678-4050</t>
  </si>
  <si>
    <t>972-678-4522</t>
  </si>
  <si>
    <t>Bjs491@bjsrestaurants.com</t>
  </si>
  <si>
    <t>Alliance # 496</t>
  </si>
  <si>
    <t>Scott Frederick</t>
  </si>
  <si>
    <t>9401 Sage Meadow Trail</t>
  </si>
  <si>
    <t>Fort Worth</t>
  </si>
  <si>
    <t>817-750-0005</t>
  </si>
  <si>
    <t>817-750-0010</t>
  </si>
  <si>
    <t>Bjs496@bjsrestaurants.com</t>
  </si>
  <si>
    <t>Sarah Dean</t>
  </si>
  <si>
    <t>Arcadia</t>
  </si>
  <si>
    <t>Aaron Lee</t>
  </si>
  <si>
    <t>lee.aaronl@hotmail.com</t>
  </si>
  <si>
    <t>Arden Fair # 508</t>
  </si>
  <si>
    <t>1689 Arden Way #1058</t>
  </si>
  <si>
    <t>916-570-1920</t>
  </si>
  <si>
    <t>916-570-1925</t>
  </si>
  <si>
    <t>Bjs508@bjsrestaurants.com</t>
  </si>
  <si>
    <t>Alex Barr</t>
  </si>
  <si>
    <t>alex@quintessentialwines.com</t>
  </si>
  <si>
    <t>Arlington (South) # 455</t>
  </si>
  <si>
    <t>Aurora</t>
  </si>
  <si>
    <t>John Verdeal / Bob Cohen</t>
  </si>
  <si>
    <t>johnniev@cocbm.com / bob.cohen@veraisonbev.com</t>
  </si>
  <si>
    <t>Brandon Lee</t>
  </si>
  <si>
    <t>brandon@quintessentialwines.com</t>
  </si>
  <si>
    <t>Bakersfield</t>
  </si>
  <si>
    <t>Cel Tustin</t>
  </si>
  <si>
    <t>celiamariewine@aol.com</t>
  </si>
  <si>
    <t>FeliciaYerkey</t>
  </si>
  <si>
    <t>6401 Bluebonnet Blvd. #740</t>
  </si>
  <si>
    <t>Baton Rouge</t>
  </si>
  <si>
    <t>Bernie Ralston</t>
  </si>
  <si>
    <t>bttmmyr@bellsouth.net</t>
  </si>
  <si>
    <t>Kelly Cuevas</t>
  </si>
  <si>
    <t>Long Beach</t>
  </si>
  <si>
    <t>Mike Bierman</t>
  </si>
  <si>
    <t>Boulder</t>
  </si>
  <si>
    <t>Jessica Simmons</t>
  </si>
  <si>
    <t>Brea</t>
  </si>
  <si>
    <t>Brent Erickson</t>
  </si>
  <si>
    <t>brent@quintessentialwines.com</t>
  </si>
  <si>
    <t>Carlsbad # 489</t>
  </si>
  <si>
    <t>5613 Paseo Del Norte</t>
  </si>
  <si>
    <t>Carlsbad</t>
  </si>
  <si>
    <t>760-579-4440</t>
  </si>
  <si>
    <t>760-579-4448</t>
  </si>
  <si>
    <t>Bjs489@bjsrestaurants.com</t>
  </si>
  <si>
    <t>Jacquee Renna</t>
  </si>
  <si>
    <t>jacquee@quintessentialwines.com</t>
  </si>
  <si>
    <t>Cerritos</t>
  </si>
  <si>
    <t>Chandler</t>
  </si>
  <si>
    <t>jill@quintessentialwines.com</t>
  </si>
  <si>
    <t>Chino Hills</t>
  </si>
  <si>
    <t>555 Broadway. Ste#1019</t>
  </si>
  <si>
    <t>Chula Vista</t>
  </si>
  <si>
    <t>Daniel Morando</t>
  </si>
  <si>
    <t>danieledwardmorando@gmail.com</t>
  </si>
  <si>
    <t>Citrus Park</t>
  </si>
  <si>
    <t>megan@quintessentialwines.com</t>
  </si>
  <si>
    <t>Chris Velie</t>
  </si>
  <si>
    <t>Webster</t>
  </si>
  <si>
    <t>Colorado Springs # 502</t>
  </si>
  <si>
    <t>5150 North Nevada Avenue</t>
  </si>
  <si>
    <t>Colorado Springs</t>
  </si>
  <si>
    <t>719-268-0505</t>
  </si>
  <si>
    <t>719-268-0246</t>
  </si>
  <si>
    <t>Bjs502@bjsrestaurants.com</t>
  </si>
  <si>
    <t>Concord # 492</t>
  </si>
  <si>
    <t>385 Sunvalley Mall</t>
  </si>
  <si>
    <t>925-849-1090</t>
  </si>
  <si>
    <t>925-849-1098</t>
  </si>
  <si>
    <t>Bjs492@bjsrestaurants.com</t>
  </si>
  <si>
    <t>Chris Nicholson</t>
  </si>
  <si>
    <t>Corona</t>
  </si>
  <si>
    <t>Culver City # 493</t>
  </si>
  <si>
    <t>6000 Sepulveda Blvd. #1111</t>
  </si>
  <si>
    <t>Culver City</t>
  </si>
  <si>
    <t>310-574-5170</t>
  </si>
  <si>
    <t>310-574-5178</t>
  </si>
  <si>
    <t>Bjs493@bjsrestaurants.com</t>
  </si>
  <si>
    <t>Treavor Morris</t>
  </si>
  <si>
    <t>10690 N. De Anza Blvd.</t>
  </si>
  <si>
    <t>Cupertino</t>
  </si>
  <si>
    <t>Josh Melander</t>
  </si>
  <si>
    <t>josh@quintessentialwines.com</t>
  </si>
  <si>
    <t>Daytona # 500</t>
  </si>
  <si>
    <t>2514 W. International Speedway Blvd</t>
  </si>
  <si>
    <t>386-226-2005</t>
  </si>
  <si>
    <t>386-226-0162</t>
  </si>
  <si>
    <t>Bjs500@bjsrestaurants.com</t>
  </si>
  <si>
    <t>Scott Montero</t>
  </si>
  <si>
    <t>3525 W. Carson Street. Ste 168</t>
  </si>
  <si>
    <t>Torrance</t>
  </si>
  <si>
    <t>Downey #490</t>
  </si>
  <si>
    <t>121 Stonewood Street</t>
  </si>
  <si>
    <t>Downey</t>
  </si>
  <si>
    <t>562-231-0820</t>
  </si>
  <si>
    <t>562-231-0825</t>
  </si>
  <si>
    <t>Bjs490@bjsrestaurants.com</t>
  </si>
  <si>
    <t>El Paso</t>
  </si>
  <si>
    <t>Elk Grove</t>
  </si>
  <si>
    <t>Escondido # 497</t>
  </si>
  <si>
    <t>204 E. Via Rancho Parkway</t>
  </si>
  <si>
    <t>Escondido</t>
  </si>
  <si>
    <t>760-466-0700</t>
  </si>
  <si>
    <t>760-466-0704</t>
  </si>
  <si>
    <t>Bjs497@bjsrestaurants.com</t>
  </si>
  <si>
    <t>Eugene # 405</t>
  </si>
  <si>
    <t>Eugene</t>
  </si>
  <si>
    <t>jamilla@quintessentialwines.com</t>
  </si>
  <si>
    <t>Tom Aragon</t>
  </si>
  <si>
    <t>Folsom</t>
  </si>
  <si>
    <t>Sean Madden</t>
  </si>
  <si>
    <t>Fresno</t>
  </si>
  <si>
    <t>Gainesville</t>
  </si>
  <si>
    <t>Michael Ganter</t>
  </si>
  <si>
    <t>Glendale</t>
  </si>
  <si>
    <t>Greenwood</t>
  </si>
  <si>
    <t>ryan@quintesstialwines.com</t>
  </si>
  <si>
    <t>Rickey Dobbs</t>
  </si>
  <si>
    <t>Henderson</t>
  </si>
  <si>
    <t>Huntington Beach</t>
  </si>
  <si>
    <t>Maria Chmiel</t>
  </si>
  <si>
    <t>Hurst # 494</t>
  </si>
  <si>
    <t>Ryan Read</t>
  </si>
  <si>
    <t>952 North East Loop 820</t>
  </si>
  <si>
    <t>Hurst</t>
  </si>
  <si>
    <t>817-595-3705</t>
  </si>
  <si>
    <t>817-595-3908</t>
  </si>
  <si>
    <t>Bjs494@bjsrestaurants.com</t>
  </si>
  <si>
    <t>Jantzen Beach # 407</t>
  </si>
  <si>
    <t>Melissa Ferris</t>
  </si>
  <si>
    <t>Mo O'Donaghue</t>
  </si>
  <si>
    <t>Kissimee</t>
  </si>
  <si>
    <t>Laguna Beach</t>
  </si>
  <si>
    <t>Eric Johnson</t>
  </si>
  <si>
    <t>Laguna Hills</t>
  </si>
  <si>
    <t>Steve Kreps Jr</t>
  </si>
  <si>
    <t>stevejr@quintessentialwines.com</t>
  </si>
  <si>
    <t>Scott Parrow</t>
  </si>
  <si>
    <t>La Jolla</t>
  </si>
  <si>
    <t>La Mesa</t>
  </si>
  <si>
    <t>Lewisville</t>
  </si>
  <si>
    <t>Mark Reis</t>
  </si>
  <si>
    <t>McAllen</t>
  </si>
  <si>
    <t>Mesa</t>
  </si>
  <si>
    <t>(480) 731-5421</t>
  </si>
  <si>
    <t>5621 Paseo Del Norte</t>
  </si>
  <si>
    <t>Paseo Del Norte</t>
  </si>
  <si>
    <t>92008</t>
  </si>
  <si>
    <t>760-795-0595</t>
  </si>
  <si>
    <t>760-795-0596</t>
  </si>
  <si>
    <t>Brian Lozier</t>
  </si>
  <si>
    <t>40762 Winchester Rd. Suite #400</t>
  </si>
  <si>
    <t>The Promenade</t>
  </si>
  <si>
    <t>92591</t>
  </si>
  <si>
    <t>(951) 296-6700</t>
  </si>
  <si>
    <t>(951) 296-2975</t>
  </si>
  <si>
    <t>Eric Taylor</t>
  </si>
  <si>
    <t>3445 Grand Ave.</t>
  </si>
  <si>
    <t>The Shoppes at Chino Hills</t>
  </si>
  <si>
    <t>91709</t>
  </si>
  <si>
    <t>(909) 590-8250</t>
  </si>
  <si>
    <t>(909) 590-8261</t>
  </si>
  <si>
    <t>Ric Gordon</t>
  </si>
  <si>
    <t>Paul Masters</t>
  </si>
  <si>
    <t>321 W Katella Ave. Suite 120</t>
  </si>
  <si>
    <t>Garden Walk</t>
  </si>
  <si>
    <t>92802</t>
  </si>
  <si>
    <t>(714) 507-2021</t>
  </si>
  <si>
    <t>(714) 507-2022</t>
  </si>
  <si>
    <t>Corte Madera</t>
  </si>
  <si>
    <t>301 Corte Madera Town Center Space A</t>
  </si>
  <si>
    <t>Town Center</t>
  </si>
  <si>
    <t>94925</t>
  </si>
  <si>
    <t>(415) 413-9890</t>
  </si>
  <si>
    <t>(415) 413-9891</t>
  </si>
  <si>
    <t>Lynn Wu</t>
  </si>
  <si>
    <t>Nicole Thornburg</t>
  </si>
  <si>
    <t>1200 Del Monte Center</t>
  </si>
  <si>
    <t>Del Monte Center</t>
  </si>
  <si>
    <t>93940</t>
  </si>
  <si>
    <t>(831) 375-0143</t>
  </si>
  <si>
    <t>(831) 375-0144</t>
  </si>
  <si>
    <t>Mike Katzman</t>
  </si>
  <si>
    <t>Pleasanton</t>
  </si>
  <si>
    <t>1330 Stoneridge Mall Rd.</t>
  </si>
  <si>
    <t>Stoneridge Mall</t>
  </si>
  <si>
    <t>94588</t>
  </si>
  <si>
    <t>(925) 224-9916</t>
  </si>
  <si>
    <t>(925) 224-9918</t>
  </si>
  <si>
    <t>Laurie Benson</t>
  </si>
  <si>
    <t>Riverside</t>
  </si>
  <si>
    <t>3475 Tyler St.</t>
  </si>
  <si>
    <t>Galleria at Tyler</t>
  </si>
  <si>
    <t>92503</t>
  </si>
  <si>
    <t>(951) 689-4020</t>
  </si>
  <si>
    <t>(951) 689-4030</t>
  </si>
  <si>
    <t>Libette Magallon</t>
  </si>
  <si>
    <t>2015 Birch Rd. Suite 1401</t>
  </si>
  <si>
    <t>Otay Ranch</t>
  </si>
  <si>
    <t>91915</t>
  </si>
  <si>
    <t>(619) 421-2080</t>
  </si>
  <si>
    <t>(619) 421-2088</t>
  </si>
  <si>
    <t>Michael Payne</t>
  </si>
  <si>
    <t>Fremont</t>
  </si>
  <si>
    <t>43316 Christy St.</t>
  </si>
  <si>
    <t>Pacific Commons</t>
  </si>
  <si>
    <t>94538</t>
  </si>
  <si>
    <t>(510)657-1400</t>
  </si>
  <si>
    <t>(510) 657-1401</t>
  </si>
  <si>
    <t>Demitri Fergadiotis</t>
  </si>
  <si>
    <t>10700 Stockdale Hwy.</t>
  </si>
  <si>
    <t>The Shops at Riverwalk</t>
  </si>
  <si>
    <t>93311</t>
  </si>
  <si>
    <t>(661) 664-8100</t>
  </si>
  <si>
    <t>(661) 664-8680</t>
  </si>
  <si>
    <t>Frank Vaughan</t>
  </si>
  <si>
    <t>3525 Carson St. R7 #166</t>
  </si>
  <si>
    <t>Del Amo</t>
  </si>
  <si>
    <t>90503</t>
  </si>
  <si>
    <t>(310) 793-0590</t>
  </si>
  <si>
    <t>(310) 793-0470</t>
  </si>
  <si>
    <t>Elizabeth Garriott</t>
  </si>
  <si>
    <t>7894 N Blackstone Ave.</t>
  </si>
  <si>
    <t>93720</t>
  </si>
  <si>
    <t>(559) 438-0814</t>
  </si>
  <si>
    <t>(559) 438-8527</t>
  </si>
  <si>
    <t>James Howard</t>
  </si>
  <si>
    <t>Thousand Oaks</t>
  </si>
  <si>
    <t>2250 Thousand Oaks Blvd.</t>
  </si>
  <si>
    <t>91362</t>
  </si>
  <si>
    <t>(805) 277-5915</t>
  </si>
  <si>
    <t>(805) 277-5920</t>
  </si>
  <si>
    <t>Lisa Muller</t>
  </si>
  <si>
    <t>Oakridge Mall</t>
  </si>
  <si>
    <t>925 Blossom Hill Rd. #1515</t>
  </si>
  <si>
    <t>95123</t>
  </si>
  <si>
    <t>(408) 960-2940</t>
  </si>
  <si>
    <t>(408) 960-2941</t>
  </si>
  <si>
    <t>7870 Monticello Ave.</t>
  </si>
  <si>
    <t>91739</t>
  </si>
  <si>
    <t>(909) 463-4095</t>
  </si>
  <si>
    <t>(909) 646-7788</t>
  </si>
  <si>
    <t>Emeryville</t>
  </si>
  <si>
    <t>5633 Bay St.</t>
  </si>
  <si>
    <t>94608</t>
  </si>
  <si>
    <t>(510) 879-0990</t>
  </si>
  <si>
    <t>(510) 879-0991</t>
  </si>
  <si>
    <t>201 E Magnolia Blvd. Suite 281</t>
  </si>
  <si>
    <t>Burbank Town Center</t>
  </si>
  <si>
    <t>91502</t>
  </si>
  <si>
    <t>(818) 391-1070</t>
  </si>
  <si>
    <t>(818) 391-1075</t>
  </si>
  <si>
    <t>4400 W Cypress St.</t>
  </si>
  <si>
    <t>48075-1141</t>
  </si>
  <si>
    <t>248-827-4000</t>
  </si>
  <si>
    <t>248-827-1364</t>
  </si>
  <si>
    <t>Sheraton Tampa Riverwalk Hotel</t>
  </si>
  <si>
    <t>200 N Ashley Dr</t>
  </si>
  <si>
    <t>904-564-4772</t>
  </si>
  <si>
    <t>904-564-4773</t>
  </si>
  <si>
    <t>Walt Disney World Dolphin, A Sheraton Hotel</t>
  </si>
  <si>
    <t>1500 Epcot Resorts Blvd.</t>
  </si>
  <si>
    <t>Orlando, FL</t>
  </si>
  <si>
    <t>407-934-4000</t>
  </si>
  <si>
    <t>407-934-4884</t>
  </si>
  <si>
    <t>W Fort Lauderdale</t>
  </si>
  <si>
    <t>401 North Fort Lauderdale Beach Blvd.</t>
  </si>
  <si>
    <t>954-414-8200</t>
  </si>
  <si>
    <t>954-414-8250</t>
  </si>
  <si>
    <t>W South Beach</t>
  </si>
  <si>
    <t>2201 Collins Avenue</t>
  </si>
  <si>
    <t>Miami-Hialeah, FL</t>
  </si>
  <si>
    <t>305-938-3000</t>
  </si>
  <si>
    <t>305-938-3005</t>
  </si>
  <si>
    <t>Sunset Key Guest Cottages, A Westin Resort</t>
  </si>
  <si>
    <t>245 Front St</t>
  </si>
  <si>
    <t>970-845-9200</t>
  </si>
  <si>
    <t>970-845-7205</t>
  </si>
  <si>
    <t>The Westin Beach Resort &amp; Spa, Fort Lauderdale</t>
  </si>
  <si>
    <t>321 N. Fort Lauderdale Beach Blvd.</t>
  </si>
  <si>
    <t>954-467-1111</t>
  </si>
  <si>
    <t>954-462-2342</t>
  </si>
  <si>
    <t>The Westin Colonnade Coral Gables</t>
  </si>
  <si>
    <t>180 Aragon Ave</t>
  </si>
  <si>
    <t>19107-1617</t>
  </si>
  <si>
    <t>215-496-2700</t>
  </si>
  <si>
    <t>215-496-2715</t>
  </si>
  <si>
    <t>The Westin Diplomat Golf and Spa</t>
  </si>
  <si>
    <t>3555 South Ocean Drive</t>
  </si>
  <si>
    <t>Hollywood</t>
  </si>
  <si>
    <t>Hollywood, FL</t>
  </si>
  <si>
    <t>33019</t>
  </si>
  <si>
    <t>954-602-6000</t>
  </si>
  <si>
    <t>954-602-7000</t>
  </si>
  <si>
    <t>The Westin Fort Lauderdale</t>
  </si>
  <si>
    <t>400 Corporate Dr</t>
  </si>
  <si>
    <t>30337-5605</t>
  </si>
  <si>
    <t>404-762-7676</t>
  </si>
  <si>
    <t>404-559-7388</t>
  </si>
  <si>
    <t>The Westin Imagine Orlando</t>
  </si>
  <si>
    <t>9501 Universal Blvd</t>
  </si>
  <si>
    <t>33134-5425</t>
  </si>
  <si>
    <t>305-441-2600</t>
  </si>
  <si>
    <t>305-445-3929</t>
  </si>
  <si>
    <t>The Westin Key West Resort &amp; Marina</t>
  </si>
  <si>
    <t>94111-3230</t>
  </si>
  <si>
    <t>415-296-2900</t>
  </si>
  <si>
    <t>415-296-2901</t>
  </si>
  <si>
    <t>The Westin Lake Mary, Orlando North</t>
  </si>
  <si>
    <t>2974 International Parkway</t>
  </si>
  <si>
    <t>Lake Mary</t>
  </si>
  <si>
    <t>66211-7800</t>
  </si>
  <si>
    <t>913-345-9430</t>
  </si>
  <si>
    <t>913-345-9940</t>
  </si>
  <si>
    <t>The Westin Tampa Bay</t>
  </si>
  <si>
    <t>7627 W Courtney Campbell Cswy</t>
  </si>
  <si>
    <t>92840-4005</t>
  </si>
  <si>
    <t>714-703-8400</t>
  </si>
  <si>
    <t>714-703-8401</t>
  </si>
  <si>
    <t>Walt Disney World Swan, A Westin Hotel</t>
  </si>
  <si>
    <t>1200 Epcot Resorts Blvd.</t>
  </si>
  <si>
    <t>407-934-3000</t>
  </si>
  <si>
    <t>407-934-4499</t>
  </si>
  <si>
    <t>Four Points by Sheraton Historic Savannah</t>
  </si>
  <si>
    <t>520 W Bryan St</t>
  </si>
  <si>
    <t>55802-2119</t>
  </si>
  <si>
    <t>218-733-5660</t>
  </si>
  <si>
    <t>218-733-5650</t>
  </si>
  <si>
    <t>Other</t>
  </si>
  <si>
    <t>Atlanta Perimeter Hotel &amp; Suites</t>
  </si>
  <si>
    <t>111 Perimeter Center West</t>
  </si>
  <si>
    <t>Atlanta, GA</t>
  </si>
  <si>
    <t>770-396-6800</t>
  </si>
  <si>
    <t>770-399-5514</t>
  </si>
  <si>
    <t>Sheraton Atlanta Hotel</t>
  </si>
  <si>
    <t>165 Courtland St NE</t>
  </si>
  <si>
    <t>32836-6804</t>
  </si>
  <si>
    <t>407-239-0444</t>
  </si>
  <si>
    <t>407-239-1778</t>
  </si>
  <si>
    <t>Sheraton Atlanta Perimeter North Hotel</t>
  </si>
  <si>
    <t>800 Hammond Dr NE</t>
  </si>
  <si>
    <t>804-433-1888</t>
  </si>
  <si>
    <t>804-433-1889</t>
  </si>
  <si>
    <t>Sheraton Augusta Hotel</t>
  </si>
  <si>
    <t>1069 Stevens Creek Rd</t>
  </si>
  <si>
    <t xml:space="preserve">571-643-0950 </t>
  </si>
  <si>
    <t xml:space="preserve">571-643-0951 </t>
  </si>
  <si>
    <t>Sheraton Gateway Hotel Atlanta Airport</t>
  </si>
  <si>
    <t>1900 Sullivan Road</t>
  </si>
  <si>
    <t>College Park</t>
  </si>
  <si>
    <t>770-997-1100</t>
  </si>
  <si>
    <t>770-991-5906</t>
  </si>
  <si>
    <t>Sheraton Suites Galleria, Atlanta</t>
  </si>
  <si>
    <t>2844 Cobb Parkway, SE</t>
  </si>
  <si>
    <t>770-955-3900</t>
  </si>
  <si>
    <t>770-916-3165</t>
  </si>
  <si>
    <t>The St. Regis Atlanta Hotel &amp; Residences</t>
  </si>
  <si>
    <t xml:space="preserve">88 West Paces Ferry Road </t>
  </si>
  <si>
    <t>30305</t>
  </si>
  <si>
    <t>404-563-7900</t>
  </si>
  <si>
    <t>404-563-7905</t>
  </si>
  <si>
    <t>W Atlanta Buckhead</t>
  </si>
  <si>
    <t>3377 Peachtree Road N.E.</t>
  </si>
  <si>
    <t>30326</t>
  </si>
  <si>
    <t>678-500-3100</t>
  </si>
  <si>
    <t>678-500-3105</t>
  </si>
  <si>
    <t>W Atlanta Downtown</t>
  </si>
  <si>
    <t>45 Allen Plaza</t>
  </si>
  <si>
    <t>30308</t>
  </si>
  <si>
    <t>404-582-5800</t>
  </si>
  <si>
    <t>404-582-5805</t>
  </si>
  <si>
    <t>W Atlanta Midtown</t>
  </si>
  <si>
    <t>188 14th Street N.E.</t>
  </si>
  <si>
    <t>30361</t>
  </si>
  <si>
    <t>404 892 6000</t>
  </si>
  <si>
    <t>404-892-7943</t>
  </si>
  <si>
    <t>The Westin Atlanta Perimeter North</t>
  </si>
  <si>
    <t>7 Concourse Pkwy NE</t>
  </si>
  <si>
    <t>43215-4508</t>
  </si>
  <si>
    <t>614-228-3800</t>
  </si>
  <si>
    <t>614-228-7666</t>
  </si>
  <si>
    <t>The Westin Buckhead Atlanta</t>
  </si>
  <si>
    <t>3391 Peachtree Road NE</t>
  </si>
  <si>
    <t>404-365-0065</t>
  </si>
  <si>
    <t>404-365-8787</t>
  </si>
  <si>
    <t>The Westin Peachtree Plaza</t>
  </si>
  <si>
    <t>210 Peachtree Street, NW</t>
  </si>
  <si>
    <t>404-659-1400</t>
  </si>
  <si>
    <t>portland.9950@pfchangs.com</t>
  </si>
  <si>
    <t>Joseph Stone</t>
  </si>
  <si>
    <t xml:space="preserve">11/12/2009                    </t>
  </si>
  <si>
    <t xml:space="preserve">11/30/2009                    </t>
  </si>
  <si>
    <t>9864</t>
  </si>
  <si>
    <t>Collegeville.9864@pfchangs.com</t>
  </si>
  <si>
    <t xml:space="preserve">09/24/2009                    </t>
  </si>
  <si>
    <t xml:space="preserve">10/05/2009                    </t>
  </si>
  <si>
    <t>9856</t>
  </si>
  <si>
    <t>SettlersRidge.9856@pfchangs.com</t>
  </si>
  <si>
    <t xml:space="preserve">05/05/2008                    </t>
  </si>
  <si>
    <t>9839</t>
  </si>
  <si>
    <t>plymouthmeeting.9839@pfchangs.com</t>
  </si>
  <si>
    <t>Mark Barnyak</t>
  </si>
  <si>
    <t xml:space="preserve">11/03/2007                    </t>
  </si>
  <si>
    <t>9827</t>
  </si>
  <si>
    <t>Warrington.9827@pfchangs.com</t>
  </si>
  <si>
    <t>Michele OBrien</t>
  </si>
  <si>
    <t xml:space="preserve">12/15/2003                    </t>
  </si>
  <si>
    <t>9949</t>
  </si>
  <si>
    <t>glenmills.9949@pfchangs.com</t>
  </si>
  <si>
    <t>9903</t>
  </si>
  <si>
    <t>Pittsburgh.9903@pfchangs.com</t>
  </si>
  <si>
    <t>Chih Lee</t>
  </si>
  <si>
    <t xml:space="preserve">08/25/2011                    </t>
  </si>
  <si>
    <t xml:space="preserve">09/12/2011                    </t>
  </si>
  <si>
    <t>9879</t>
  </si>
  <si>
    <t>111 Providence Place</t>
  </si>
  <si>
    <t>Providence Place</t>
  </si>
  <si>
    <t>401-270-4665</t>
  </si>
  <si>
    <t>401-270-4755</t>
  </si>
  <si>
    <t>Providence.9879@pfchangs.com</t>
  </si>
  <si>
    <t>Brian Burrell</t>
  </si>
  <si>
    <t xml:space="preserve">09/22/2011                    </t>
  </si>
  <si>
    <t xml:space="preserve">10/03/2011                    </t>
  </si>
  <si>
    <t>9878</t>
  </si>
  <si>
    <t>Mt. Pleasant</t>
  </si>
  <si>
    <t>1885 Hwy 17 N</t>
  </si>
  <si>
    <t>Mt. Pleasant Town Center</t>
  </si>
  <si>
    <t>Mount Pleasant</t>
  </si>
  <si>
    <t>29464</t>
  </si>
  <si>
    <t>843-881-0929</t>
  </si>
  <si>
    <t>843-881-5655</t>
  </si>
  <si>
    <t>MtPleasant.9878@pfchangs.com</t>
  </si>
  <si>
    <t xml:space="preserve">04/03/2008                    </t>
  </si>
  <si>
    <t>9997</t>
  </si>
  <si>
    <t>myrtlebeach.9997@pfchangs.com</t>
  </si>
  <si>
    <t xml:space="preserve">05/22/2006                    </t>
  </si>
  <si>
    <t>9803</t>
  </si>
  <si>
    <t>greenville.9803@pfchangs.com</t>
  </si>
  <si>
    <t xml:space="preserve">10/30/2006                    </t>
  </si>
  <si>
    <t>9822</t>
  </si>
  <si>
    <t>chattanooga.9822@pfchangs.com</t>
  </si>
  <si>
    <t xml:space="preserve">08/12/2002                    </t>
  </si>
  <si>
    <t>9923</t>
  </si>
  <si>
    <t>knoxville@pfchangs.com</t>
  </si>
  <si>
    <t xml:space="preserve">05/27/2002                    </t>
  </si>
  <si>
    <t>9914</t>
  </si>
  <si>
    <t>coolsprings@pfchangs.com</t>
  </si>
  <si>
    <t xml:space="preserve">09/04/2000                    </t>
  </si>
  <si>
    <t>7400</t>
  </si>
  <si>
    <t>nashville@pfchangs.com</t>
  </si>
  <si>
    <t xml:space="preserve">05/29/2000                    </t>
  </si>
  <si>
    <t>6800</t>
  </si>
  <si>
    <t>memphis@pfchangs.com</t>
  </si>
  <si>
    <t xml:space="preserve">06/17/2010                    </t>
  </si>
  <si>
    <t xml:space="preserve">06/28/2010                    </t>
  </si>
  <si>
    <t>9876</t>
  </si>
  <si>
    <t>CorpusChristi.9876@pfchangs.com</t>
  </si>
  <si>
    <t>Nicklaus Jimenez</t>
  </si>
  <si>
    <t>9838</t>
  </si>
  <si>
    <t>mcallen.9838@pfchangs.com</t>
  </si>
  <si>
    <t xml:space="preserve">07/16/2007                    </t>
  </si>
  <si>
    <t>9825</t>
  </si>
  <si>
    <t>allen.9825@pfchangs.com</t>
  </si>
  <si>
    <t>Jennifer Jones</t>
  </si>
  <si>
    <t xml:space="preserve">05/07/2007                    </t>
  </si>
  <si>
    <t>9829</t>
  </si>
  <si>
    <t>arlington.9829@pfchangs.com</t>
  </si>
  <si>
    <t>9994</t>
  </si>
  <si>
    <t>willowbrook.9994@pfchangs.com</t>
  </si>
  <si>
    <t xml:space="preserve">09/16/2005                    </t>
  </si>
  <si>
    <t>9982</t>
  </si>
  <si>
    <t>lacantera.9982@pfchangs.com</t>
  </si>
  <si>
    <t xml:space="preserve">10/25/2004                    </t>
  </si>
  <si>
    <t>9972</t>
  </si>
  <si>
    <t>ftworth.9972@pfchangs.com</t>
  </si>
  <si>
    <t>Scott Timberlake</t>
  </si>
  <si>
    <t xml:space="preserve">09/13/2004                    </t>
  </si>
  <si>
    <t>9973</t>
  </si>
  <si>
    <t>ElPaso.9973@pfchangs.com</t>
  </si>
  <si>
    <t>9935</t>
  </si>
  <si>
    <t>sugarland.9935@pfchangs.com</t>
  </si>
  <si>
    <t>9910</t>
  </si>
  <si>
    <t>woodlands.9910@pfchangs.com</t>
  </si>
  <si>
    <t>Josh Sloan</t>
  </si>
  <si>
    <t xml:space="preserve">09/02/2003                    </t>
  </si>
  <si>
    <t>9939</t>
  </si>
  <si>
    <t>sanantonio.9939@pfchangs.com</t>
  </si>
  <si>
    <t xml:space="preserve">03/17/2003                    </t>
  </si>
  <si>
    <t>9932</t>
  </si>
  <si>
    <t>grapevine@pfchangs.com</t>
  </si>
  <si>
    <t xml:space="preserve">09/30/2001                    </t>
  </si>
  <si>
    <t>9901</t>
  </si>
  <si>
    <t>Houston.9901@pfchangs.com</t>
  </si>
  <si>
    <t>Derek Dunkin</t>
  </si>
  <si>
    <t xml:space="preserve">06/04/2001                    </t>
  </si>
  <si>
    <t>9400</t>
  </si>
  <si>
    <t>Austin.9400@pfchangs.com</t>
  </si>
  <si>
    <t xml:space="preserve">08/31/1998                    </t>
  </si>
  <si>
    <t>3900</t>
  </si>
  <si>
    <t>Northpark@pfchangs.com</t>
  </si>
  <si>
    <t xml:space="preserve">07/27/1998                    </t>
  </si>
  <si>
    <t>1800</t>
  </si>
  <si>
    <t>Austin@pfchangs.com</t>
  </si>
  <si>
    <t xml:space="preserve">03/30/1998                    </t>
  </si>
  <si>
    <t>2900</t>
  </si>
  <si>
    <t>Dallas@pfchangs.com</t>
  </si>
  <si>
    <t xml:space="preserve">12/09/1996                    </t>
  </si>
  <si>
    <t>1600</t>
  </si>
  <si>
    <t>Houston@pfchangs.com</t>
  </si>
  <si>
    <t xml:space="preserve">06/10/2002                    </t>
  </si>
  <si>
    <t>9917</t>
  </si>
  <si>
    <t>provo.9917@pfchangs.com</t>
  </si>
  <si>
    <t>Mark Cagle</t>
  </si>
  <si>
    <t xml:space="preserve">06/28/1999                    </t>
  </si>
  <si>
    <t>6000</t>
  </si>
  <si>
    <t>Saltlake@pfchangs.com</t>
  </si>
  <si>
    <t xml:space="preserve">10/28/2010                    </t>
  </si>
  <si>
    <t xml:space="preserve">11/15/2010                    </t>
  </si>
  <si>
    <t>9867</t>
  </si>
  <si>
    <t>dulles.9867@pfchangs.com</t>
  </si>
  <si>
    <t xml:space="preserve">07/31/2006                    </t>
  </si>
  <si>
    <t>9988</t>
  </si>
  <si>
    <t>arlingtonva.9988@pfchangs.com</t>
  </si>
  <si>
    <t>Richard Lapuz</t>
  </si>
  <si>
    <t xml:space="preserve">09/22/2003                    </t>
  </si>
  <si>
    <t>9937</t>
  </si>
  <si>
    <t>fairfax.9937@pfchangs.com</t>
  </si>
  <si>
    <t xml:space="preserve">09/18/2003                    </t>
  </si>
  <si>
    <t>9938</t>
  </si>
  <si>
    <t>richmond.9938@pfchangs.com</t>
  </si>
  <si>
    <t>Emily Kunda</t>
  </si>
  <si>
    <t xml:space="preserve">10/07/2002                    </t>
  </si>
  <si>
    <t>9909</t>
  </si>
  <si>
    <t>virginiabeach@pfchangs.com</t>
  </si>
  <si>
    <t xml:space="preserve">12/22/1997                    </t>
  </si>
  <si>
    <t>3000</t>
  </si>
  <si>
    <t>Tyson@pfchangs.com</t>
  </si>
  <si>
    <t xml:space="preserve">01/14/2008                    </t>
  </si>
  <si>
    <t>9837</t>
  </si>
  <si>
    <t>kennewick.9837@pfchangs.com</t>
  </si>
  <si>
    <t>9818</t>
  </si>
  <si>
    <t>spokane.9818@pfchangs.com</t>
  </si>
  <si>
    <t>9971</t>
  </si>
  <si>
    <t>lynnwood.9971@pfchangs.com</t>
  </si>
  <si>
    <t xml:space="preserve">03/08/2004                    </t>
  </si>
  <si>
    <t>9957</t>
  </si>
  <si>
    <t>seattle.9957@pfchangs.com</t>
  </si>
  <si>
    <t xml:space="preserve">04/02/2001                    </t>
  </si>
  <si>
    <t>3700</t>
  </si>
  <si>
    <t>Bellevue@pfchangs.com</t>
  </si>
  <si>
    <t xml:space="preserve">01/23/2006                    </t>
  </si>
  <si>
    <t>9989</t>
  </si>
  <si>
    <t>middleton.9989@pfchangs.com</t>
  </si>
  <si>
    <t>Melissa Kite</t>
  </si>
  <si>
    <t xml:space="preserve">07/15/2002                    </t>
  </si>
  <si>
    <t>9913</t>
  </si>
  <si>
    <t>mayfair.9913@pfchangs.com</t>
  </si>
  <si>
    <t>John ONeill</t>
  </si>
  <si>
    <t>RE: 2012 Starwood Highly Recommended List</t>
  </si>
  <si>
    <t>Morse Code Shiraz has been selected for the Starwood properties</t>
  </si>
  <si>
    <t xml:space="preserve"> Highly Recommended list </t>
  </si>
  <si>
    <t>THIS IS NOT A MANDATORY PLACEMENT BUT NEEDS TO BE SOLD IN</t>
  </si>
  <si>
    <r>
      <t xml:space="preserve">        Start Date:</t>
    </r>
    <r>
      <rPr>
        <sz val="12"/>
        <color indexed="8"/>
        <rFont val="Calibri"/>
        <family val="2"/>
      </rPr>
      <t xml:space="preserve"> Jan 2012</t>
    </r>
  </si>
  <si>
    <r>
      <t>End Date:</t>
    </r>
    <r>
      <rPr>
        <sz val="12"/>
        <color indexed="8"/>
        <rFont val="Calibri"/>
        <family val="2"/>
      </rPr>
      <t xml:space="preserve"> Dec 2012</t>
    </r>
  </si>
  <si>
    <t>This list will be distributed to all Starwood properties, including Franchise, Limited Service and Luxury Collection as a tool to help each property build its wine program with wines selected by the Beverage Team at Starwood Hotels &amp; Resorts. It can be placed by the glass or by the bottle.</t>
  </si>
  <si>
    <t>We quoted average price of $8.00 however that is a base price and depending if it is poured BTG or BTB the price can be more or slightly less in various markets. It’s not a core  established price that we have to stand behind.</t>
  </si>
  <si>
    <t>Action to be taken:</t>
  </si>
  <si>
    <t xml:space="preserve">With over 1000 properties in the Starwood Property group, please share this with your distributors to try and gain as many list placements as possible. Visit with as many accounts as you can to get the Morse Code Shiraz on the list. It is the only Australian Shiraz on the Highly Recommended list. </t>
  </si>
  <si>
    <t>Properties include:</t>
  </si>
  <si>
    <t>Westin hotels</t>
  </si>
  <si>
    <t>Sheraton Hotels</t>
  </si>
  <si>
    <t>Four Points by Sheraton</t>
  </si>
  <si>
    <t>W hotels</t>
  </si>
  <si>
    <t>St Regis</t>
  </si>
  <si>
    <t>element</t>
  </si>
  <si>
    <r>
      <t>ATTACHED IS A DIRECTORY FOR YOUR REFERENCE</t>
    </r>
    <r>
      <rPr>
        <i/>
        <sz val="12"/>
        <color indexed="8"/>
        <rFont val="Calibri"/>
        <family val="2"/>
      </rPr>
      <t xml:space="preserve"> </t>
    </r>
  </si>
  <si>
    <r>
      <t>Additional placements</t>
    </r>
    <r>
      <rPr>
        <sz val="12"/>
        <color indexed="8"/>
        <rFont val="Calibri"/>
        <family val="2"/>
      </rPr>
      <t xml:space="preserve">: Use this opportunity to present additional placements. </t>
    </r>
  </si>
  <si>
    <r>
      <t xml:space="preserve">National Account Tracker – </t>
    </r>
    <r>
      <rPr>
        <sz val="11"/>
        <color theme="1"/>
        <rFont val="Calibri"/>
        <family val="2"/>
      </rPr>
      <t xml:space="preserve">please update Dianna with locations you have visited, date and results. This is ongoing so please send your results in as you work through the year. </t>
    </r>
  </si>
  <si>
    <r>
      <t xml:space="preserve">Quintessential Wines is pleased to announce…
</t>
    </r>
    <r>
      <rPr>
        <b/>
        <sz val="10"/>
        <rFont val="Arial"/>
        <family val="2"/>
      </rPr>
      <t>New Core BTG list placement at BJ’s RESTAURANT BREWHOUSE
ELSA MALBEC</t>
    </r>
    <r>
      <rPr>
        <sz val="10"/>
        <rFont val="Arial"/>
        <family val="2"/>
      </rPr>
      <t xml:space="preserve">
</t>
    </r>
    <r>
      <rPr>
        <b/>
        <sz val="10"/>
        <rFont val="Arial"/>
        <family val="2"/>
      </rPr>
      <t>Start Date: May , 2012
End Date: April 30, 2013</t>
    </r>
    <r>
      <rPr>
        <sz val="10"/>
        <rFont val="Arial"/>
        <family val="2"/>
      </rPr>
      <t xml:space="preserve">
PROGRAM DETAILS:
Placement Type Duration Product Pack Size
BTG/BTB Malbec 1 year Elsa Malbec 12 750ml
*See attached grid for pricing*
Please be sure to charge BJ’s the price you provided us.
Please make sure your distributors have been quoted and coded the correct price for Elsa Malbec for BJ’s in the event that Quintessential raises the price or there is a vintage change during the year so that the program is not affected.
</t>
    </r>
    <r>
      <rPr>
        <b/>
        <sz val="10"/>
        <rFont val="Arial"/>
        <family val="2"/>
      </rPr>
      <t xml:space="preserve">Please note the following: </t>
    </r>
    <r>
      <rPr>
        <sz val="10"/>
        <rFont val="Arial"/>
        <family val="2"/>
      </rPr>
      <t xml:space="preserve"> 
BJ’s corporate offices have asked us to not go into their restaurants and offer product training.
They will be doing their own training.  Please however, once the program starts, have your distributor representative go in and introduce themselves.   If some of their managers decide they would like additional training later in the program, Tiffany has included a training sheet for your use.  Please make sure that neither you nor the distributor representative does not ask for a credit application at each of their locations, this will be taken care of through corporate.
Thank you for helping make this Quintessential National Program successful!
</t>
    </r>
  </si>
  <si>
    <t xml:space="preserve">February 7, 2012
RE: 2012 Starwood Highly Recommended List
Quintessential Wines is pleased to announce….
Morse Code Shiraz has been selected for the Starwood properties
 Highly Recommended list 
THIS IS NOT A MANDATORY PLACEMENT BUT NEEDS TO BE SOLD IN
        Start Date: Jan 2012
End Date: Dec 2012
PROGRAM DETAILS:
This list will be distributed to all Starwood properties, including Franchise, Limited Service and Luxury Collection as a tool to help each property build its wine program with wines selected by the Beverage Team at Starwood Hotels &amp; Resorts. It can be placed by the glass or by the bottle.
RE: PRICING
We quoted average price of $8.00 however that is a base price and depending if it is poured BTG or BTB the price can be more or slightly less in various markets. It’s not a core  established price that we have to stand behind.
Action to be taken:
With over 1000 properties in the Starwood Property group, please share this with your distributors to try and gain as many list placements as possible. Visit with as many accounts as you can to get the Morse Code Shiraz on the list. It is the only Australian Shiraz on the Highly Recommended list. 
Properties include:
Westin hotels
Sheraton Hotels
Four Points by Sheraton
W hotels
Le Meridien
St Regis
aloft
element
ATTACHED IS A DIRECTORY FOR YOUR REFERENCE 
• Additional placements: Use this opportunity to present additional placements. 
• National Account Tracker – please update Dianna with locations you have visited, date and results. This is ongoing so please send your results in as you work through the year. 
</t>
  </si>
  <si>
    <t xml:space="preserve">April 24, 2012
RE: Tommy Bahama’s  Mandatory BTG / BTB placement
Quintessential Wines is pleased to announce….
Tommy Bahama’s has selected the Valentin Bianchi Malbec for their BTG / BTB lists.
Start Date: May 2012 
End Date:   April 2013
Program Details:
 Tommy Bahama’s will be running the Valentin Bianchi Malbec on the BTG and BTB lists for 1 year. Hawaii will be the first location to roll out the program early May so orders will be eminent. The remaining locations will roll out through the weeks of May with everyone being up by the last week of May.
Pricing quoted: Market Specific (pricing grid attached)
Action needed:
 Verify price quoted is still in place
 Ensure your distributors have ample inventory so there are no out of stocks at any of the locations. 
 Check that all locations have product by May 31st
 Offer staff trainings
 Complete National Accounts tracker by deadline dates
Details: Worksheets attached with locations, pricing and distributor information. 
</t>
  </si>
  <si>
    <t>June: Peach Therapy</t>
  </si>
  <si>
    <t>Named after Facebook contest</t>
  </si>
  <si>
    <t>1 Bottle Dry White Wine (New Age preferred-same distributor as your Valentin Bianchi</t>
  </si>
  <si>
    <t>Malbec or Elsa Bianchi Malbec. This wine has a touch of sparkling to it.)</t>
  </si>
  <si>
    <t>½ cup Peach Schnapps</t>
  </si>
  <si>
    <t>2 tbsp Brandy</t>
  </si>
  <si>
    <t>1/8 cup Red Pepper Syrup</t>
  </si>
  <si>
    <t>1 lemon sliced into wheels</t>
  </si>
  <si>
    <t>1 peach of wedges</t>
  </si>
  <si>
    <t>Yields: 5 glasses, 1 pitcher</t>
  </si>
  <si>
    <t>Recommended prep: combine ingredients except for the wine in advance. Add wine to</t>
  </si>
  <si>
    <t>order, especially if you’re making it with New Age.</t>
  </si>
  <si>
    <t>Red Pepper Syrup</t>
  </si>
  <si>
    <t>1 cup water</t>
  </si>
  <si>
    <t>1 cup sugar</t>
  </si>
  <si>
    <t>2 tablespoons crushed red pepper flakes</t>
  </si>
  <si>
    <t>Combine ingredients in a saucepan and summer for 30 minutes. Strain and set aside to</t>
  </si>
  <si>
    <t>cool.</t>
  </si>
  <si>
    <t>Sent on june 1</t>
  </si>
  <si>
    <t>Team,</t>
  </si>
  <si>
    <t>843-747-1900</t>
  </si>
  <si>
    <t>843-744-2826</t>
  </si>
  <si>
    <t>Four Points by Sheraton Charlotte - Pineville</t>
  </si>
  <si>
    <t>9705 Leitner Dr</t>
  </si>
  <si>
    <t>Pineville</t>
  </si>
  <si>
    <t>402-614-8080</t>
  </si>
  <si>
    <t>402-614-8344</t>
  </si>
  <si>
    <t>Four Points by Sheraton Durham at Southpoint</t>
  </si>
  <si>
    <t>7807 Leonardo Dr</t>
  </si>
  <si>
    <t>20109-2367</t>
  </si>
  <si>
    <t>703 335-0000</t>
  </si>
  <si>
    <t>703 361-8440</t>
  </si>
  <si>
    <t>Four Points by Sheraton Raleigh Durham Airport</t>
  </si>
  <si>
    <t>1200 Claren Circle</t>
  </si>
  <si>
    <t>Morrisville</t>
  </si>
  <si>
    <t>919-932-7772</t>
  </si>
  <si>
    <t>919-932-7773</t>
  </si>
  <si>
    <t>The Ballantyne, A Luxury Collection Hotel, Charlotte</t>
  </si>
  <si>
    <t>10000 Ballantyne Commons Pkwy</t>
  </si>
  <si>
    <t>23462-2739</t>
  </si>
  <si>
    <t>757-557-0550</t>
  </si>
  <si>
    <t>757-557-0554</t>
  </si>
  <si>
    <t>Sheraton Atlantic Beach Oceanfront Hotel</t>
  </si>
  <si>
    <t>2717 W Fort Macon Rd</t>
  </si>
  <si>
    <t>Atlantic Beach</t>
  </si>
  <si>
    <t>V6Z 2R9</t>
  </si>
  <si>
    <t>604-331-1000</t>
  </si>
  <si>
    <t>604-893-7123</t>
  </si>
  <si>
    <t>Sheraton Chapel Hill Hotel</t>
  </si>
  <si>
    <t>1 Europa Dr</t>
  </si>
  <si>
    <t>91764-4431</t>
  </si>
  <si>
    <t>909-937-8000</t>
  </si>
  <si>
    <t>909-937-8028</t>
  </si>
  <si>
    <t>Sheraton Charlotte Airport Hotel</t>
  </si>
  <si>
    <t>3315 Scott Futrell Dr</t>
  </si>
  <si>
    <t>85281-6223</t>
  </si>
  <si>
    <t>480-967-6600</t>
  </si>
  <si>
    <t>480-829-9427</t>
  </si>
  <si>
    <t>Sheraton Greensboro Hotel at Four Seasons</t>
  </si>
  <si>
    <t>3121 High Point Rd</t>
  </si>
  <si>
    <t>M6S 1A1</t>
  </si>
  <si>
    <t>416-766-4392</t>
  </si>
  <si>
    <t>416-766-1278</t>
  </si>
  <si>
    <t>Sheraton Imperial Hotel and Convention Center</t>
  </si>
  <si>
    <t>4700 Emperor Blvd</t>
  </si>
  <si>
    <t>27703-8424</t>
  </si>
  <si>
    <t>919-941-5050</t>
  </si>
  <si>
    <t>919-941-5156</t>
  </si>
  <si>
    <t>Sheraton Raleigh Hotel</t>
  </si>
  <si>
    <t>421 S Salisbury St</t>
  </si>
  <si>
    <t>02138-3604</t>
  </si>
  <si>
    <t>617-547-4800</t>
  </si>
  <si>
    <t>617-234-1302</t>
  </si>
  <si>
    <t>The Westin Charlotte</t>
  </si>
  <si>
    <t>601 South College Street</t>
  </si>
  <si>
    <t>Charlotte, NC</t>
  </si>
  <si>
    <t>28202</t>
  </si>
  <si>
    <t>704-375-2600</t>
  </si>
  <si>
    <t>704-375-2623</t>
  </si>
  <si>
    <t>Element Omaha Midtown Crossing</t>
  </si>
  <si>
    <t>3253 Dodge St</t>
  </si>
  <si>
    <t>L9Y 0V9</t>
  </si>
  <si>
    <t>705-443-8080</t>
  </si>
  <si>
    <t>705-443-8081</t>
  </si>
  <si>
    <t>Sheraton Omaha Hotel</t>
  </si>
  <si>
    <t>655 N 108th Ave</t>
  </si>
  <si>
    <t>91301-2004</t>
  </si>
  <si>
    <t>818-707-1220</t>
  </si>
  <si>
    <t>818-717-6298</t>
  </si>
  <si>
    <t>Four Points by Sheraton Manchester Airport</t>
  </si>
  <si>
    <t>55 John E Devine Dr</t>
  </si>
  <si>
    <t>Manchester</t>
  </si>
  <si>
    <t>02642-2163</t>
  </si>
  <si>
    <t>508-255-5000</t>
  </si>
  <si>
    <t>508-240-1870</t>
  </si>
  <si>
    <t>Sheraton Portsmouth Harborside Hotel</t>
  </si>
  <si>
    <t>250 Market St</t>
  </si>
  <si>
    <t>Portsmouth</t>
  </si>
  <si>
    <t>18109-9316</t>
  </si>
  <si>
    <t>610-266-1000</t>
  </si>
  <si>
    <t>610-266-1888</t>
  </si>
  <si>
    <t>Aloft Mount Laurel</t>
  </si>
  <si>
    <t>550 Fellowship Rd</t>
  </si>
  <si>
    <t>Mount Laurel</t>
  </si>
  <si>
    <t>77056-5399</t>
  </si>
  <si>
    <t>713 622-7010</t>
  </si>
  <si>
    <t>713 622-7025</t>
  </si>
  <si>
    <t>Element Ewing Princeton</t>
  </si>
  <si>
    <t>1000 Sam Weinroth Road East</t>
  </si>
  <si>
    <t>Ewing</t>
  </si>
  <si>
    <t>32819-8205</t>
  </si>
  <si>
    <t>407-351-2100</t>
  </si>
  <si>
    <t>407-352-2991</t>
  </si>
  <si>
    <t>Sheraton Atlantic City Convention Center Hotel</t>
  </si>
  <si>
    <t>2 Convention Boulevard</t>
  </si>
  <si>
    <t>Atlantic City, NJ</t>
  </si>
  <si>
    <t>609-344-3535</t>
  </si>
  <si>
    <t>609-441-2999</t>
  </si>
  <si>
    <t>Sheraton Eatontown Hotel</t>
  </si>
  <si>
    <t>6 Industrial Way E</t>
  </si>
  <si>
    <t>Eatontown</t>
  </si>
  <si>
    <t>413-781-1010</t>
  </si>
  <si>
    <t>413-734-3249</t>
  </si>
  <si>
    <t>Sheraton Edison Hotel Raritan Center</t>
  </si>
  <si>
    <t>125 Raritan Center Pkwy</t>
  </si>
  <si>
    <t>Edison</t>
  </si>
  <si>
    <t>77027-4204</t>
  </si>
  <si>
    <t>713-586-2444</t>
  </si>
  <si>
    <t>713-586-2445</t>
  </si>
  <si>
    <t>Sheraton Lincoln Harbor Hotel</t>
  </si>
  <si>
    <t>500 Harbor Blvd</t>
  </si>
  <si>
    <t>V0N 1B4</t>
  </si>
  <si>
    <t>604-932-2882</t>
  </si>
  <si>
    <t>604-689-9676</t>
  </si>
  <si>
    <t>Sheraton Meadowlands Hotel and Conference Center</t>
  </si>
  <si>
    <t>Two Meadowlands Plaza</t>
  </si>
  <si>
    <t>East Rutherford</t>
  </si>
  <si>
    <t>23510-2102</t>
  </si>
  <si>
    <t>757-622-6664</t>
  </si>
  <si>
    <t>757-625-8271</t>
  </si>
  <si>
    <t>Sheraton Parsippany Hotel</t>
  </si>
  <si>
    <t>199 Smith Road</t>
  </si>
  <si>
    <t>Parsippany</t>
  </si>
  <si>
    <t>Newark, NJ</t>
  </si>
  <si>
    <t>07054</t>
  </si>
  <si>
    <t>973-515-2000</t>
  </si>
  <si>
    <t>973-515-9798</t>
  </si>
  <si>
    <t>W Hoboken</t>
  </si>
  <si>
    <t>225 River Street</t>
  </si>
  <si>
    <t>Hoboken</t>
  </si>
  <si>
    <t>07030</t>
  </si>
  <si>
    <t>201-253-2400</t>
  </si>
  <si>
    <t>201-253-2405</t>
  </si>
  <si>
    <t>The Westin Governor Morris, Morristown</t>
  </si>
  <si>
    <t>2 Whippany Rd</t>
  </si>
  <si>
    <t>Morristown</t>
  </si>
  <si>
    <t>17201-3026</t>
  </si>
  <si>
    <t>717-263-9191</t>
  </si>
  <si>
    <t>717-263-4752</t>
  </si>
  <si>
    <t>The Westin Jersey City</t>
  </si>
  <si>
    <t>479 Washington Blvd</t>
  </si>
  <si>
    <t>Jersey City</t>
  </si>
  <si>
    <t>Jersey City, NJ</t>
  </si>
  <si>
    <t>07310</t>
  </si>
  <si>
    <t>201-626-2900</t>
  </si>
  <si>
    <t>201-626-2925</t>
  </si>
  <si>
    <t>The Westin Mount Laurel</t>
  </si>
  <si>
    <t>555 Fellowship Rd</t>
  </si>
  <si>
    <t>10018-1404</t>
  </si>
  <si>
    <t>212-967-8585</t>
  </si>
  <si>
    <t>212-967-8186</t>
  </si>
  <si>
    <t>The Westin Princeton at Forrestal Village</t>
  </si>
  <si>
    <t>201 Village Blvd</t>
  </si>
  <si>
    <t>77098-4502</t>
  </si>
  <si>
    <t>713-942-2111</t>
  </si>
  <si>
    <t>713-526-8709</t>
  </si>
  <si>
    <t>Sheraton Albuquerque Airport Hotel</t>
  </si>
  <si>
    <t>2910 Yale Blvd SE</t>
  </si>
  <si>
    <t>80011-0814</t>
  </si>
  <si>
    <t>303-371-9500</t>
  </si>
  <si>
    <t>303-371-9505</t>
  </si>
  <si>
    <t>Sheraton Albuquerque Uptown Hotel</t>
  </si>
  <si>
    <t>6815 Menaul Blvd NE</t>
  </si>
  <si>
    <t>S7K-3G9</t>
  </si>
  <si>
    <t>306-652-6770</t>
  </si>
  <si>
    <t>306-244-1739</t>
  </si>
  <si>
    <t>Element Las Vegas Summerlin</t>
  </si>
  <si>
    <t>21078 Dulles Town Circle</t>
  </si>
  <si>
    <t>Dulles Town Center</t>
  </si>
  <si>
    <t>Sterling</t>
  </si>
  <si>
    <t>20166</t>
  </si>
  <si>
    <t>703-421-5540</t>
  </si>
  <si>
    <t>703-421-5561</t>
  </si>
  <si>
    <t>Corey Robertson</t>
  </si>
  <si>
    <t>Arlington VA</t>
  </si>
  <si>
    <t>901 N Glebe Rd.</t>
  </si>
  <si>
    <t>Arlington Gateway</t>
  </si>
  <si>
    <t>22203</t>
  </si>
  <si>
    <t>(703) 527-0955</t>
  </si>
  <si>
    <t>(703) 527-0922</t>
  </si>
  <si>
    <t>4250 Fairfax Corner Ave.</t>
  </si>
  <si>
    <t>22030</t>
  </si>
  <si>
    <t>(703) 266-2414</t>
  </si>
  <si>
    <t>(703) 266-1985</t>
  </si>
  <si>
    <t>Philip Tull</t>
  </si>
  <si>
    <t>9212 Stony Point</t>
  </si>
  <si>
    <t>23235</t>
  </si>
  <si>
    <t>(804) 253-0492</t>
  </si>
  <si>
    <t>(804) 253-0493</t>
  </si>
  <si>
    <t>4551 Virginia Beach Blvd.</t>
  </si>
  <si>
    <t>23462</t>
  </si>
  <si>
    <t>(757) 473-9028</t>
  </si>
  <si>
    <t>(757) 473-9030</t>
  </si>
  <si>
    <t>Robert Penberg</t>
  </si>
  <si>
    <t>Tyson`s Corner</t>
  </si>
  <si>
    <t>1716M International Dr.</t>
  </si>
  <si>
    <t>Tysons Galleria</t>
  </si>
  <si>
    <t>22102</t>
  </si>
  <si>
    <t>(703) 734-8996</t>
  </si>
  <si>
    <t>(703) 734-8997</t>
  </si>
  <si>
    <t>Kennewick (Tri Cities)</t>
  </si>
  <si>
    <t>8108 W Gage Blvd</t>
  </si>
  <si>
    <t>Columbia Center Mall</t>
  </si>
  <si>
    <t>Kennewick</t>
  </si>
  <si>
    <t>99336</t>
  </si>
  <si>
    <t>(509) 735-3270</t>
  </si>
  <si>
    <t>(509) 736-3970</t>
  </si>
  <si>
    <t>Spokane</t>
  </si>
  <si>
    <t>801 W Main</t>
  </si>
  <si>
    <t>99201</t>
  </si>
  <si>
    <t>(509) 456-2166</t>
  </si>
  <si>
    <t>(509) 456-2292</t>
  </si>
  <si>
    <t>Timothy Shay</t>
  </si>
  <si>
    <t>Lynnwood</t>
  </si>
  <si>
    <t>3000 184th  St. Suite 912</t>
  </si>
  <si>
    <t>Alderwood Mall</t>
  </si>
  <si>
    <t>98037</t>
  </si>
  <si>
    <t>(425) 921-2100</t>
  </si>
  <si>
    <t>(425) 921-2101</t>
  </si>
  <si>
    <t>Apryl Haney</t>
  </si>
  <si>
    <t>Downtown Seattle</t>
  </si>
  <si>
    <t>400 Pine St. Suite 136</t>
  </si>
  <si>
    <t>Westlake Center</t>
  </si>
  <si>
    <t>98101</t>
  </si>
  <si>
    <t>(206) 393-0070</t>
  </si>
  <si>
    <t>(206) 393-0075</t>
  </si>
  <si>
    <t>Joel Senyohl</t>
  </si>
  <si>
    <t>525 Bellevue Square</t>
  </si>
  <si>
    <t>Bellevue Square</t>
  </si>
  <si>
    <t>Account Name</t>
  </si>
  <si>
    <t>Wine</t>
  </si>
  <si>
    <t>Program</t>
  </si>
  <si>
    <t>Duration</t>
  </si>
  <si>
    <t>Fleming's</t>
  </si>
  <si>
    <t>BJ's</t>
  </si>
  <si>
    <t>Elsa Malbec</t>
  </si>
  <si>
    <t>Notes</t>
  </si>
  <si>
    <t>Core BTB</t>
  </si>
  <si>
    <t>New Age White</t>
  </si>
  <si>
    <t>The Palm</t>
  </si>
  <si>
    <t>CA</t>
  </si>
  <si>
    <t>AL</t>
  </si>
  <si>
    <t>AZ</t>
  </si>
  <si>
    <t>CO</t>
  </si>
  <si>
    <t>CT</t>
  </si>
  <si>
    <t>FL</t>
  </si>
  <si>
    <t>GA</t>
  </si>
  <si>
    <t>IA</t>
  </si>
  <si>
    <t>IL</t>
  </si>
  <si>
    <t>IN</t>
  </si>
  <si>
    <t>LA</t>
  </si>
  <si>
    <t>MA</t>
  </si>
  <si>
    <t>MD</t>
  </si>
  <si>
    <t>MI</t>
  </si>
  <si>
    <t>MO</t>
  </si>
  <si>
    <t>NC</t>
  </si>
  <si>
    <t>NE</t>
  </si>
  <si>
    <t>NJ</t>
  </si>
  <si>
    <t>NV</t>
  </si>
  <si>
    <t>OH</t>
  </si>
  <si>
    <t>OK</t>
  </si>
  <si>
    <t>PA</t>
  </si>
  <si>
    <t>RI</t>
  </si>
  <si>
    <t>TN</t>
  </si>
  <si>
    <t>TX</t>
  </si>
  <si>
    <t>UT</t>
  </si>
  <si>
    <t>VA</t>
  </si>
  <si>
    <t>WI</t>
  </si>
  <si>
    <t>HI</t>
  </si>
  <si>
    <t>KY</t>
  </si>
  <si>
    <t>OR</t>
  </si>
  <si>
    <t>WA</t>
  </si>
  <si>
    <t>SC</t>
  </si>
  <si>
    <t>DC</t>
  </si>
  <si>
    <t>MN</t>
  </si>
  <si>
    <t>NH</t>
  </si>
  <si>
    <t>NY</t>
  </si>
  <si>
    <t>DE</t>
  </si>
  <si>
    <t>ID</t>
  </si>
  <si>
    <t>NM</t>
  </si>
  <si>
    <t>VT</t>
  </si>
  <si>
    <t>State</t>
  </si>
  <si>
    <t>Quintessential, LLC</t>
  </si>
  <si>
    <t>Current National On Premise Programs</t>
  </si>
  <si>
    <t>Morton's</t>
  </si>
  <si>
    <t>Texas de Brazil</t>
  </si>
  <si>
    <t>Terrapura SB, Merlot &amp; Cab</t>
  </si>
  <si>
    <t>BTG</t>
  </si>
  <si>
    <t>Address</t>
  </si>
  <si>
    <t xml:space="preserve">Phone </t>
  </si>
  <si>
    <t>Email</t>
  </si>
  <si>
    <t>Addison # 427</t>
  </si>
  <si>
    <t>4901 Belt Line Rd.</t>
  </si>
  <si>
    <t>972-392-4600</t>
  </si>
  <si>
    <t>972-385-1064</t>
  </si>
  <si>
    <t>Bjs427@bjsrestaurants.com</t>
  </si>
  <si>
    <t>Arcadia # 416</t>
  </si>
  <si>
    <t>400 E. Huntington Ave.</t>
  </si>
  <si>
    <t>626-462-1494</t>
  </si>
  <si>
    <t>626-462-1435</t>
  </si>
  <si>
    <t>Bjs416@bjsrestaurants.com</t>
  </si>
  <si>
    <t>Aurora # 453</t>
  </si>
  <si>
    <t>14442 East Cedar Ave</t>
  </si>
  <si>
    <t>303-366-3550</t>
  </si>
  <si>
    <t>303-366-2193</t>
  </si>
  <si>
    <t>Bjs453@bjsrestaurants.com</t>
  </si>
  <si>
    <t>Brian Mohrlang</t>
  </si>
  <si>
    <t>Balboa # 402</t>
  </si>
  <si>
    <t>106 Main Street</t>
  </si>
  <si>
    <t>949-675-7560</t>
  </si>
  <si>
    <t>949-675-7567</t>
  </si>
  <si>
    <t>Bjs402@bjsrestaurants.com</t>
  </si>
  <si>
    <t>Mark Little</t>
  </si>
  <si>
    <t>Bakersfield #458</t>
  </si>
  <si>
    <t>10750 Stockdale Highway</t>
  </si>
  <si>
    <t>661-241-5115</t>
  </si>
  <si>
    <t>661-241-5125</t>
  </si>
  <si>
    <t>Bjs458@bjsrestaurants.com</t>
  </si>
  <si>
    <t>Dustin Wiltshire</t>
  </si>
  <si>
    <t>Baton Rouge #477</t>
  </si>
  <si>
    <t>225-766-4300</t>
  </si>
  <si>
    <t>225-766-0280</t>
  </si>
  <si>
    <t>Bjs477@bjsrestaurants.com</t>
  </si>
  <si>
    <t>Belmont Shore # 406</t>
  </si>
  <si>
    <t>5258 E. Second Street</t>
  </si>
  <si>
    <t>562-439-8181</t>
  </si>
  <si>
    <t>562-438-8032</t>
  </si>
  <si>
    <t>Bjs406@bjsrestaurants.com</t>
  </si>
  <si>
    <t>Boulder # 413</t>
  </si>
  <si>
    <t>1125 Pearl Street</t>
  </si>
  <si>
    <t>303-402-9294</t>
  </si>
  <si>
    <t>303-413-1394</t>
  </si>
  <si>
    <t>Bjs413@bjsrestaurants.com</t>
  </si>
  <si>
    <t>Julia Hansen</t>
  </si>
  <si>
    <t>Brea # 412</t>
  </si>
  <si>
    <t>600 Brea Mall Drive</t>
  </si>
  <si>
    <t>714-990-2095</t>
  </si>
  <si>
    <t>714-482-2338</t>
  </si>
  <si>
    <t>Bjs412@bjsrestaurants.com</t>
  </si>
  <si>
    <t>Danny Miller</t>
  </si>
  <si>
    <t>Burbank # 420</t>
  </si>
  <si>
    <t>107 South 1st Street</t>
  </si>
  <si>
    <t>818-557-0881</t>
  </si>
  <si>
    <t>818-559-3642</t>
  </si>
  <si>
    <t>Bjs420@bjsrestaurants.com</t>
  </si>
  <si>
    <t>Cerritos # 430</t>
  </si>
  <si>
    <t>11101 183rd Street</t>
  </si>
  <si>
    <t>562-467-0850</t>
  </si>
  <si>
    <t>562-467-0854</t>
  </si>
  <si>
    <t>Bjs430@bjsrestaurants.com</t>
  </si>
  <si>
    <t>Mark Frembling</t>
  </si>
  <si>
    <t>Chandler # 422</t>
  </si>
  <si>
    <t>3155 W.Chandler Blvd.</t>
  </si>
  <si>
    <t>480-917-0631</t>
  </si>
  <si>
    <t>480-812-1097</t>
  </si>
  <si>
    <t>Bjs422@bjsrestaurants.com</t>
  </si>
  <si>
    <t>Jon Mager</t>
  </si>
  <si>
    <t>Chino Hills # 483</t>
  </si>
  <si>
    <t>4585 Chino Hills Pkwy</t>
  </si>
  <si>
    <t>909-993-5960</t>
  </si>
  <si>
    <t>909-993-5969</t>
  </si>
  <si>
    <t>Bjs483@bjsrestaurants.com</t>
  </si>
  <si>
    <t>Robert Sherwood</t>
  </si>
  <si>
    <t>Chula Vista # 482</t>
  </si>
  <si>
    <t>619-591-2490</t>
  </si>
  <si>
    <t>619-591-2496</t>
  </si>
  <si>
    <t>Bjs482@bjsrestaurants.com</t>
  </si>
  <si>
    <t>Mike Schuster</t>
  </si>
  <si>
    <t>Citrus Park # 467</t>
  </si>
  <si>
    <t>8002 Citrus Park Town Center</t>
  </si>
  <si>
    <t>813-852-1910</t>
  </si>
  <si>
    <t>813-852-1980</t>
  </si>
  <si>
    <t>Bjs467@bjsrestaurants.com</t>
  </si>
  <si>
    <t>Clear Lake # 428</t>
  </si>
  <si>
    <t>515 W. Bay Area Blvd.</t>
  </si>
  <si>
    <t>281-316-3037</t>
  </si>
  <si>
    <t>281-316-1852</t>
  </si>
  <si>
    <t>Bjs428@bjsrestaurants.com</t>
  </si>
  <si>
    <t>Corona # 444</t>
  </si>
  <si>
    <t>2520 Tuscany Street</t>
  </si>
  <si>
    <t>951-271-3610</t>
  </si>
  <si>
    <t>951-271-3616</t>
  </si>
  <si>
    <t>Bjs444@bjsrestaurants.com</t>
  </si>
  <si>
    <t>Julie Cooper</t>
  </si>
  <si>
    <t>Cupertino # 425</t>
  </si>
  <si>
    <t>408-865-6970</t>
  </si>
  <si>
    <t>408-865-6975</t>
  </si>
  <si>
    <t>Bjs425@bjsrestaurants.com</t>
  </si>
  <si>
    <t>Del Amo # 478</t>
  </si>
  <si>
    <t>310-802-6440</t>
  </si>
  <si>
    <t>310-802-6445</t>
  </si>
  <si>
    <t>Bjs478@bjsrestaurants.com</t>
  </si>
  <si>
    <t>Desert Ridge # 447</t>
  </si>
  <si>
    <t>21001 North Tatum Blvd.</t>
  </si>
  <si>
    <t>480-538-0555</t>
  </si>
  <si>
    <t>480-538-0157</t>
  </si>
  <si>
    <t>Jeanne Dalzell</t>
  </si>
  <si>
    <t>El Paso # 457</t>
  </si>
  <si>
    <t>11905 Gateway Blvd.</t>
  </si>
  <si>
    <t>915-633-8300</t>
  </si>
  <si>
    <t>915-633-8640</t>
  </si>
  <si>
    <t>Bjs457@bjsrestaurants.com</t>
  </si>
  <si>
    <t>John Welsh</t>
  </si>
  <si>
    <t>Elk Grove # 451</t>
  </si>
  <si>
    <t>9237 Laguna Springs Drive</t>
  </si>
  <si>
    <t>916-753-1500</t>
  </si>
  <si>
    <t>916-753-1504</t>
  </si>
  <si>
    <t>Bjs451@bjsrestaurants.com</t>
  </si>
  <si>
    <t>Darryll Beck</t>
  </si>
  <si>
    <t>1600 Coburg Rd #4</t>
  </si>
  <si>
    <t>541-342-6114</t>
  </si>
  <si>
    <t>541-342-4638</t>
  </si>
  <si>
    <t>Bjs808@bjsrestaurants.com</t>
  </si>
  <si>
    <t>Curt Boggs</t>
  </si>
  <si>
    <t>Folsom # 437</t>
  </si>
  <si>
    <t>2730 E. Bidwell Street</t>
  </si>
  <si>
    <t>916-404-2000</t>
  </si>
  <si>
    <t>916-404-2011</t>
  </si>
  <si>
    <t>Bjs437@bjsrestaurants.com</t>
  </si>
  <si>
    <t>Joe Krebsbach</t>
  </si>
  <si>
    <t>Fresno # 435</t>
  </si>
  <si>
    <t xml:space="preserve">715 E. Shaw </t>
  </si>
  <si>
    <t>559-570-1900</t>
  </si>
  <si>
    <t>559-570-1911</t>
  </si>
  <si>
    <t>Bjs435@bjsrestaurants.com</t>
  </si>
  <si>
    <t>Gainesville #486</t>
  </si>
  <si>
    <t>6611 W. Newberry Road</t>
  </si>
  <si>
    <t>352-331-8070</t>
  </si>
  <si>
    <t>352-331-4355</t>
  </si>
  <si>
    <t>Bjs486@bjsrestaurants.com</t>
  </si>
  <si>
    <t>Glendale #468</t>
  </si>
  <si>
    <t>101 N. Brand Blvd.</t>
  </si>
  <si>
    <t>818-844-0160</t>
  </si>
  <si>
    <t>818-844-0170</t>
  </si>
  <si>
    <t>Bjs468@bjsrestaurants.com</t>
  </si>
  <si>
    <t>Bret Skehan</t>
  </si>
  <si>
    <t>Greenwood #476</t>
  </si>
  <si>
    <t>1251 US 31 N</t>
  </si>
  <si>
    <t>317-881-3500</t>
  </si>
  <si>
    <t>317-881-6370</t>
  </si>
  <si>
    <t>Bjs476@bjsrestaurants.com</t>
  </si>
  <si>
    <t>Ed McCasland</t>
  </si>
  <si>
    <t>Henderson #487</t>
  </si>
  <si>
    <t>9520 S. Eastern Ave.</t>
  </si>
  <si>
    <t>702-473-2980</t>
  </si>
  <si>
    <t>702-473-2985</t>
  </si>
  <si>
    <t>Bjs487@bjsrestaurants.com</t>
  </si>
  <si>
    <t>Huntington Beach # 409</t>
  </si>
  <si>
    <t>200 Main Street</t>
  </si>
  <si>
    <t>714-374-2224</t>
  </si>
  <si>
    <t>714-374-0015</t>
  </si>
  <si>
    <t>Bjs409@bjsrestaurants.com</t>
  </si>
  <si>
    <t>Huntington Beach # 419</t>
  </si>
  <si>
    <t>16060 Beach Blvd.</t>
  </si>
  <si>
    <t>714-842-9242</t>
  </si>
  <si>
    <t>714-842-5352</t>
  </si>
  <si>
    <t>Bjs419@bjsrestaurants.com</t>
  </si>
  <si>
    <t>Michelle Doti</t>
  </si>
  <si>
    <t>Irvine # 421</t>
  </si>
  <si>
    <t>13130 Jamboree Road</t>
  </si>
  <si>
    <t>714-665-8595</t>
  </si>
  <si>
    <t>714-665-8599</t>
  </si>
  <si>
    <t>Bjs421@bjsrestaurants.com</t>
  </si>
  <si>
    <t>Mark Baiz</t>
  </si>
  <si>
    <t>12105 N. Center</t>
  </si>
  <si>
    <t>503-289-5566</t>
  </si>
  <si>
    <t>503-285-3923</t>
  </si>
  <si>
    <t>Bjs850@bjsrestaurants.com</t>
  </si>
  <si>
    <t>Kissimmee #474</t>
  </si>
  <si>
    <t>2421 W. Osceola Parkway</t>
  </si>
  <si>
    <t>407-932-5245</t>
  </si>
  <si>
    <t>407-932-0880</t>
  </si>
  <si>
    <t>Bjs474@bjsrestaurants.com</t>
  </si>
  <si>
    <t>Jim Strong</t>
  </si>
  <si>
    <t>Laguna Beach # 404</t>
  </si>
  <si>
    <t>280 S. Coast Highway</t>
  </si>
  <si>
    <t>949-494-3802</t>
  </si>
  <si>
    <t>949-494-7182</t>
  </si>
  <si>
    <t>Bjs404@bjsrestaurants.com</t>
  </si>
  <si>
    <t>John Whittaker</t>
  </si>
  <si>
    <t>Laguna Hills # 438</t>
  </si>
  <si>
    <t>24032 El Toro Road</t>
  </si>
  <si>
    <t>949-900-2670</t>
  </si>
  <si>
    <t>949-900-2681</t>
  </si>
  <si>
    <t>Bjs438@bjsrestaurants.com</t>
  </si>
  <si>
    <t>Lahaina</t>
  </si>
  <si>
    <t>730 Front Street</t>
  </si>
  <si>
    <t>808-661-0700</t>
  </si>
  <si>
    <t>808-661-5392</t>
  </si>
  <si>
    <t>La Jolla # 403</t>
  </si>
  <si>
    <t>8873 Villa La Jolla Dr.</t>
  </si>
  <si>
    <t>858-455-0662</t>
  </si>
  <si>
    <t>858-455-9358</t>
  </si>
  <si>
    <t>Bjs403@bjsrestaurants.com</t>
  </si>
  <si>
    <t>Ted Glider</t>
  </si>
  <si>
    <t>La Mesa # 417</t>
  </si>
  <si>
    <t>5500 Grossmont Cntr Dr</t>
  </si>
  <si>
    <t>619-589-7222</t>
  </si>
  <si>
    <t>619-589-7774</t>
  </si>
  <si>
    <t>Bjs417@bjsrestaurants.com</t>
  </si>
  <si>
    <t>Sara Delano</t>
  </si>
  <si>
    <t>Lewisville # 424</t>
  </si>
  <si>
    <t xml:space="preserve">2609 S. Stemmons </t>
  </si>
  <si>
    <t>972-459-9700</t>
  </si>
  <si>
    <t>972-459-9109</t>
  </si>
  <si>
    <t>Bjs424@bjsrestaurants.com</t>
  </si>
  <si>
    <t>Jennifer Harris</t>
  </si>
  <si>
    <t>McAllen  # 465</t>
  </si>
  <si>
    <t>3200 Expressway 83</t>
  </si>
  <si>
    <t>956-687-2005</t>
  </si>
  <si>
    <t>956-683-9153</t>
  </si>
  <si>
    <t>Bjs465@bjsrestaurants.com</t>
  </si>
  <si>
    <t>Mesa # 446</t>
  </si>
  <si>
    <t>6622 E. Superstition Springs Blvd.</t>
  </si>
  <si>
    <t>480-324-1675</t>
  </si>
  <si>
    <t>480-324-1679</t>
  </si>
  <si>
    <t>Bjs446@bjsrestaurants.com</t>
  </si>
  <si>
    <t>Tim Fellows</t>
  </si>
  <si>
    <t>Millenia Mall # 450</t>
  </si>
  <si>
    <t>4151 Conroy Road</t>
  </si>
  <si>
    <t>407-352-0225</t>
  </si>
  <si>
    <t>407-248-0815</t>
  </si>
  <si>
    <t>Bjs450@bjsrestaurants.com</t>
  </si>
  <si>
    <t>Modesto # 475</t>
  </si>
  <si>
    <t>209-846-6940</t>
  </si>
  <si>
    <t>209-846-6945</t>
  </si>
  <si>
    <t>Bjs475@bjsrestaurants.com</t>
  </si>
  <si>
    <t>Montebello # 464</t>
  </si>
  <si>
    <t>1716 Montebello Town Center</t>
  </si>
  <si>
    <t>323-201-5290</t>
  </si>
  <si>
    <t>323-201-5295</t>
  </si>
  <si>
    <t>Bjs464@bjsrestaurants.com</t>
  </si>
  <si>
    <t>Roman Cuevas</t>
  </si>
  <si>
    <t>Moreno Valley # 441</t>
  </si>
  <si>
    <t>22920 Centerpoint Drive</t>
  </si>
  <si>
    <t>951-571-9370</t>
  </si>
  <si>
    <t>951-571-9381</t>
  </si>
  <si>
    <t>Bjs441@bjsrestaurants.com</t>
  </si>
  <si>
    <t>Chris Fernandes</t>
  </si>
  <si>
    <t>Natomas # 452</t>
  </si>
  <si>
    <t>3531 N. Freeway Blvd.</t>
  </si>
  <si>
    <t>916-570-1327</t>
  </si>
  <si>
    <t>916-570-1334</t>
  </si>
  <si>
    <t>Bjs452@bjsrestaurants.com</t>
  </si>
  <si>
    <t>Nick Walker</t>
  </si>
  <si>
    <t>Newark # 484</t>
  </si>
  <si>
    <t>5699 Mowry Ave.</t>
  </si>
  <si>
    <t>510-456-3750</t>
  </si>
  <si>
    <t>510-456-3756</t>
  </si>
  <si>
    <t>Bjs484@bjsrestaurants.com</t>
  </si>
  <si>
    <t>Norman # 461</t>
  </si>
  <si>
    <t>330 Ed Noble Parkway</t>
  </si>
  <si>
    <t>405-360-4400</t>
  </si>
  <si>
    <t>405-360-4420</t>
  </si>
  <si>
    <t>Bjs461@bjsrestaurants.com</t>
  </si>
  <si>
    <t>Jeff Cantrell</t>
  </si>
  <si>
    <t>Oklahoma City # 466</t>
  </si>
  <si>
    <t>2425 W. Memorial Road</t>
  </si>
  <si>
    <t>405-748-6770</t>
  </si>
  <si>
    <t>405-748-9020</t>
  </si>
  <si>
    <t>Bjs466@bjsrestaurants.com</t>
  </si>
  <si>
    <t>Prescott Krysler</t>
  </si>
  <si>
    <t>Oxmoor # 472</t>
  </si>
  <si>
    <t>7900 Shelbyville Road</t>
  </si>
  <si>
    <t>502-326-3850</t>
  </si>
  <si>
    <t>502-326-1428</t>
  </si>
  <si>
    <t>Bjs472@bjsrestaurants.com</t>
  </si>
  <si>
    <t>Oxnard # 423</t>
  </si>
  <si>
    <t>461 Esplanade Drive</t>
  </si>
  <si>
    <t>805-485-1124</t>
  </si>
  <si>
    <t>805-485-5293</t>
  </si>
  <si>
    <t>Bjs423@bjsrestaurants.com</t>
  </si>
  <si>
    <t>Adam Reide</t>
  </si>
  <si>
    <t>Palmdale # 462</t>
  </si>
  <si>
    <t>1325 Rancho Vista Blvd.</t>
  </si>
  <si>
    <t>661-538-9040</t>
  </si>
  <si>
    <t>661-947-2680</t>
  </si>
  <si>
    <t>Bjs462@bjsrestaurants.com</t>
  </si>
  <si>
    <t>Pearland # 481</t>
  </si>
  <si>
    <t>713-436-7805</t>
  </si>
  <si>
    <t>713-436-8310</t>
  </si>
  <si>
    <t>Bjs481@bjsrestaurants.com</t>
  </si>
  <si>
    <t>Terry Allison</t>
  </si>
  <si>
    <t>Peoria # 473</t>
  </si>
  <si>
    <t>9748 W. Northern Ave.</t>
  </si>
  <si>
    <t>623-772-6470</t>
  </si>
  <si>
    <t>623-772-6475</t>
  </si>
  <si>
    <t>Bjs473@bjsrestaurants.com</t>
  </si>
  <si>
    <t>Jessica Babcock</t>
  </si>
  <si>
    <t>Pinellas Park # 460</t>
  </si>
  <si>
    <t>3800 Park Blvd.</t>
  </si>
  <si>
    <t>727-525-4640</t>
  </si>
  <si>
    <t>727-525-4925</t>
  </si>
  <si>
    <t>Bjs460@bjsrestaurants.com</t>
  </si>
  <si>
    <t>Brian Stanley</t>
  </si>
  <si>
    <t>Plano # 439</t>
  </si>
  <si>
    <t>1101 N. Central Expressway</t>
  </si>
  <si>
    <t>972-424-4262</t>
  </si>
  <si>
    <t>972-424-4294</t>
  </si>
  <si>
    <t>Bjs439@bjsrestaurants.com</t>
  </si>
  <si>
    <t>Jamie Luna</t>
  </si>
  <si>
    <t>Polaris # 459</t>
  </si>
  <si>
    <t>1414 Polaris Parkway</t>
  </si>
  <si>
    <t>614-885-1800</t>
  </si>
  <si>
    <t>614-885-1808</t>
  </si>
  <si>
    <t>Bjs459@bjsrestaurants.com</t>
  </si>
  <si>
    <t>Eric Kantner</t>
  </si>
  <si>
    <t>Rancho Cucamonga # 433</t>
  </si>
  <si>
    <t>11520 4th Street</t>
  </si>
  <si>
    <t>909-581-6750</t>
  </si>
  <si>
    <t>909-581-6754</t>
  </si>
  <si>
    <t>Bjs433@bjsrestaurants.com</t>
  </si>
  <si>
    <t>Reno # 454</t>
  </si>
  <si>
    <t>13999 South Virginia</t>
  </si>
  <si>
    <t>775-853-7575</t>
  </si>
  <si>
    <t>775-853-7569</t>
  </si>
  <si>
    <t>Bjs454@bjsrestaurants.com</t>
  </si>
  <si>
    <t>Tina Sims</t>
  </si>
  <si>
    <t>Roseville # 436</t>
  </si>
  <si>
    <t>1200 Roseville Parkway</t>
  </si>
  <si>
    <t>916-580-2100</t>
  </si>
  <si>
    <t>916-580-2111</t>
  </si>
  <si>
    <t>Bjs436@bjsrestaurants.com</t>
  </si>
  <si>
    <t>Jami Herman</t>
  </si>
  <si>
    <t>San Antonio # 480</t>
  </si>
  <si>
    <t>22410 U.S. Highway 281 North</t>
  </si>
  <si>
    <t>210-497-6070</t>
  </si>
  <si>
    <t>210-497-0408</t>
  </si>
  <si>
    <t>Bjs480@bjsrestaurants.com</t>
  </si>
  <si>
    <t>Chris Yates</t>
  </si>
  <si>
    <t>San Bernardino # 434</t>
  </si>
  <si>
    <t>1045 E. Harriman Place</t>
  </si>
  <si>
    <t>909-380-7100</t>
  </si>
  <si>
    <t>909-380-7110</t>
  </si>
  <si>
    <t>Bjs434@bjsrestaurants.com</t>
  </si>
  <si>
    <t>Shawn Mohler</t>
  </si>
  <si>
    <t>San Bruno # 440</t>
  </si>
  <si>
    <t>1150 El Camino Real, Suite 271</t>
  </si>
  <si>
    <t>650-243-4530</t>
  </si>
  <si>
    <t>650-243-4534</t>
  </si>
  <si>
    <t>Bjs440@bjsrestaurants.com</t>
  </si>
  <si>
    <t>San Jose # 429</t>
  </si>
  <si>
    <t>925 Blossom Hill Road</t>
  </si>
  <si>
    <t>408-284-4260</t>
  </si>
  <si>
    <t>408-284-4266</t>
  </si>
  <si>
    <t>Bjs429@bjsrestaurants.com</t>
  </si>
  <si>
    <t>San Mateo # 443</t>
  </si>
  <si>
    <t>2206 Bridgepoint Parkway</t>
  </si>
  <si>
    <t>650-931-2990</t>
  </si>
  <si>
    <t>650-931-2994</t>
  </si>
  <si>
    <t>Bjs443@bjsrestaurants.com</t>
  </si>
  <si>
    <t>Roy Feigenbaum</t>
  </si>
  <si>
    <t>201 East Interstate 20</t>
  </si>
  <si>
    <t>817-465-5225</t>
  </si>
  <si>
    <t>817-465-5210</t>
  </si>
  <si>
    <t>Bjs455@bjsrestaurants.com</t>
  </si>
  <si>
    <t>Bruce Wilson</t>
  </si>
  <si>
    <t>Southcenter # 479</t>
  </si>
  <si>
    <t>1159 Southcenter Mall</t>
  </si>
  <si>
    <t>206-439-7500</t>
  </si>
  <si>
    <t>206-439-7520</t>
  </si>
  <si>
    <t>Bjs479@bjsrestaurants.com</t>
  </si>
  <si>
    <t>Stockton # 463</t>
  </si>
  <si>
    <t>5733 Pacific Ave.</t>
  </si>
  <si>
    <t>209-373-4660</t>
  </si>
  <si>
    <t>209-373-4665</t>
  </si>
  <si>
    <t>Jose Coria</t>
  </si>
  <si>
    <t>Sugar Land # 442</t>
  </si>
  <si>
    <t>2231 State Highway 6</t>
  </si>
  <si>
    <t>281-242-0400</t>
  </si>
  <si>
    <t>281-242-0401</t>
  </si>
  <si>
    <t>Bjs442@bjsrestaurants.com</t>
  </si>
  <si>
    <t>Jaime Munoz</t>
  </si>
  <si>
    <t>Summerlin # 432</t>
  </si>
  <si>
    <t xml:space="preserve">10840 West Charleston </t>
  </si>
  <si>
    <t>702-853-2300</t>
  </si>
  <si>
    <t>702-853-2311</t>
  </si>
  <si>
    <t>Bjs432@bjsrestaurants.com</t>
  </si>
  <si>
    <t>Sunset Valley # 471</t>
  </si>
  <si>
    <t>5207 Brodie Lane</t>
  </si>
  <si>
    <t>512-892-3800</t>
  </si>
  <si>
    <t>512-891-0085</t>
  </si>
  <si>
    <t>Bjs471@bjsrestaurants.com</t>
  </si>
  <si>
    <t>Tacoma # 485</t>
  </si>
  <si>
    <t>253-472-1220</t>
  </si>
  <si>
    <t>253-472-1935</t>
  </si>
  <si>
    <t>Bjs485@bjsrestaurants.com</t>
  </si>
  <si>
    <t>Temecula # 456</t>
  </si>
  <si>
    <t>26500 Ynez Road</t>
  </si>
  <si>
    <t>951-252-8370</t>
  </si>
  <si>
    <t>951-252-8374</t>
  </si>
  <si>
    <t>Bjs456@bjsrestaurants.com</t>
  </si>
  <si>
    <t>Steve Novotny</t>
  </si>
  <si>
    <t>Temple #470</t>
  </si>
  <si>
    <t>254-778-3300</t>
  </si>
  <si>
    <t>254-771-2570</t>
  </si>
  <si>
    <t>Bjs470@bsjrestaurants.com</t>
  </si>
  <si>
    <t>Roy Sparks</t>
  </si>
  <si>
    <t>Tri-County Mall #469</t>
  </si>
  <si>
    <t>513-671-1805</t>
  </si>
  <si>
    <t>513-671-1825</t>
  </si>
  <si>
    <t>Bjs469@bjsrestaurants.com</t>
  </si>
  <si>
    <t>Chuck Fetscher</t>
  </si>
  <si>
    <t>Tucson # 445</t>
  </si>
  <si>
    <t>4270 N. Oracle Road</t>
  </si>
  <si>
    <t>520-690-1900</t>
  </si>
  <si>
    <t>520-590-1759</t>
  </si>
  <si>
    <t>Bjs445@bjsrestaurants.com</t>
  </si>
  <si>
    <t>Patrick O'Connor</t>
  </si>
  <si>
    <t>Vacaville # 448</t>
  </si>
  <si>
    <t>190 Nut Tree Parkway</t>
  </si>
  <si>
    <t>707-359-2200</t>
  </si>
  <si>
    <t>707-359-2204</t>
  </si>
  <si>
    <t>Bjs448@bjsrestaurants.com</t>
  </si>
  <si>
    <t>Mike Gatto</t>
  </si>
  <si>
    <t>Valencia # 414</t>
  </si>
  <si>
    <t>24320 Town Center Dr.</t>
  </si>
  <si>
    <t>661-288-1299</t>
  </si>
  <si>
    <t>661-288-1938</t>
  </si>
  <si>
    <t>Bjs414@bjsrestaurants.com</t>
  </si>
  <si>
    <t>Ken Hall</t>
  </si>
  <si>
    <t>West Covina # 418</t>
  </si>
  <si>
    <t>2917 Eastland Center Drive</t>
  </si>
  <si>
    <t>(732) 390-0838</t>
  </si>
  <si>
    <t>732-390-1754</t>
  </si>
  <si>
    <t>335 Route 18</t>
  </si>
  <si>
    <t>East Brunswick</t>
  </si>
  <si>
    <t>Diane Salamone</t>
  </si>
  <si>
    <t>(732) 926-8060</t>
  </si>
  <si>
    <t>(732) 926-8061</t>
  </si>
  <si>
    <t>215 Route 22 East</t>
  </si>
  <si>
    <t>Greenbrook</t>
  </si>
  <si>
    <t>John Grollman</t>
  </si>
  <si>
    <t>(856) 396-3122</t>
  </si>
  <si>
    <t>(856) 797-6766</t>
  </si>
  <si>
    <t xml:space="preserve">500 Route 73 North Suite # 2 </t>
  </si>
  <si>
    <t>Vic Ganoe</t>
  </si>
  <si>
    <t>585-957-4746</t>
  </si>
  <si>
    <t>David Webster</t>
  </si>
  <si>
    <t>(201) 864-3004</t>
  </si>
  <si>
    <t>(201) 864-3244</t>
  </si>
  <si>
    <t>200 Mill Creek Drive</t>
  </si>
  <si>
    <t>Secaucus</t>
  </si>
  <si>
    <t>Steve Cullmann</t>
  </si>
  <si>
    <t>(973) 227-2443</t>
  </si>
  <si>
    <t>227-5567</t>
  </si>
  <si>
    <t>28 Route 46</t>
  </si>
  <si>
    <t>Pinebrook</t>
  </si>
  <si>
    <t>Arun Joshi</t>
  </si>
  <si>
    <t>(201) 261-2355</t>
  </si>
  <si>
    <t>866-554-8920</t>
  </si>
  <si>
    <t>601 From Road</t>
  </si>
  <si>
    <t>Paramus</t>
  </si>
  <si>
    <t>(702) 228-3474</t>
  </si>
  <si>
    <t>207-4651</t>
  </si>
  <si>
    <t>10839 Eastern Avenue</t>
  </si>
  <si>
    <t>Dennis Sarlo</t>
  </si>
  <si>
    <t>(845) 432-7507</t>
  </si>
  <si>
    <t>(845) 432-7509</t>
  </si>
  <si>
    <t>2185 South Road</t>
  </si>
  <si>
    <t>Poughkeepsie</t>
  </si>
  <si>
    <t>Scott Gelatt</t>
  </si>
  <si>
    <t>(315) 637-0491</t>
  </si>
  <si>
    <t>315-637-8359</t>
  </si>
  <si>
    <t>600 Towne Drive, Lot 16</t>
  </si>
  <si>
    <t>Mike Tursi</t>
  </si>
  <si>
    <t>(585) 223-7059</t>
  </si>
  <si>
    <t>585-223-2890</t>
  </si>
  <si>
    <t>1002 Eastview Mall</t>
  </si>
  <si>
    <t>John Moock</t>
  </si>
  <si>
    <t>(716) 833-6106</t>
  </si>
  <si>
    <t>716-833-6020</t>
  </si>
  <si>
    <t>1247 Niagara Falls Blvd</t>
  </si>
  <si>
    <t>Amherst</t>
  </si>
  <si>
    <t>Mike Puleo</t>
  </si>
  <si>
    <t>(216) 520-2606</t>
  </si>
  <si>
    <t xml:space="preserve"> 520-2609</t>
  </si>
  <si>
    <r>
      <t xml:space="preserve">* Best by-the-glass price for those wines that will be part of the </t>
    </r>
    <r>
      <rPr>
        <b/>
        <sz val="11"/>
        <rFont val="Arial"/>
        <family val="2"/>
      </rPr>
      <t>F100</t>
    </r>
  </si>
  <si>
    <r>
      <t>NOTE</t>
    </r>
    <r>
      <rPr>
        <sz val="11"/>
        <rFont val="Arial"/>
        <family val="2"/>
      </rPr>
      <t>: Please hold price for the duration of the wine program &amp; Keep price ranges as narrow as possible</t>
    </r>
  </si>
  <si>
    <r>
      <t>Do you have</t>
    </r>
    <r>
      <rPr>
        <sz val="11"/>
        <color indexed="10"/>
        <rFont val="Arial"/>
        <family val="2"/>
      </rPr>
      <t xml:space="preserve"> </t>
    </r>
    <r>
      <rPr>
        <sz val="11"/>
        <rFont val="Arial"/>
        <family val="2"/>
      </rPr>
      <t>large format</t>
    </r>
    <r>
      <rPr>
        <sz val="11"/>
        <color indexed="10"/>
        <rFont val="Arial"/>
        <family val="2"/>
      </rPr>
      <t xml:space="preserve"> </t>
    </r>
    <r>
      <rPr>
        <sz val="11"/>
        <rFont val="Arial"/>
        <family val="2"/>
      </rPr>
      <t>dummy bottles available?</t>
    </r>
  </si>
  <si>
    <t>May/June 2013</t>
  </si>
  <si>
    <t>7.99/6.66 sale mos</t>
  </si>
  <si>
    <t>Fransesco Martinez/ Robert pepi consulting WM</t>
  </si>
  <si>
    <t>Bianchi Family</t>
  </si>
  <si>
    <t>Sensual, Cabernet Sauvignon, Mendoza, Argentina, 2010</t>
  </si>
  <si>
    <t>$6.66 on 2 cs</t>
  </si>
  <si>
    <t>$6 on 5 cs</t>
  </si>
  <si>
    <t>Morse Code Shiraz, Sensual Cab Sauv</t>
  </si>
  <si>
    <t>BTG x 2</t>
  </si>
  <si>
    <t>Sept 1, 2012 - Aug 31, 2013</t>
  </si>
  <si>
    <r>
      <t xml:space="preserve">RE: Fleming’s  </t>
    </r>
    <r>
      <rPr>
        <b/>
        <sz val="14"/>
        <color indexed="10"/>
        <rFont val="Arial Narrow"/>
        <family val="2"/>
      </rPr>
      <t>Mandatory</t>
    </r>
    <r>
      <rPr>
        <b/>
        <sz val="12"/>
        <color indexed="8"/>
        <rFont val="Arial Narrow"/>
        <family val="2"/>
      </rPr>
      <t xml:space="preserve"> BTG placements</t>
    </r>
  </si>
  <si>
    <t>Fleming’s has selected the Morse Code Shiraz and Sensual Cabernet Sauvignon for their BTG list.</t>
  </si>
  <si>
    <r>
      <t xml:space="preserve">Start Date: </t>
    </r>
    <r>
      <rPr>
        <sz val="12"/>
        <color indexed="8"/>
        <rFont val="Arial Narrow"/>
        <family val="2"/>
      </rPr>
      <t xml:space="preserve">September 2012 </t>
    </r>
  </si>
  <si>
    <r>
      <t>End Date:</t>
    </r>
    <r>
      <rPr>
        <sz val="12"/>
        <color indexed="8"/>
        <rFont val="Arial Narrow"/>
        <family val="2"/>
      </rPr>
      <t xml:space="preserve">   August 2013</t>
    </r>
  </si>
  <si>
    <r>
      <t>Program Details</t>
    </r>
    <r>
      <rPr>
        <sz val="12"/>
        <color indexed="8"/>
        <rFont val="Arial Narrow"/>
        <family val="2"/>
      </rPr>
      <t>:</t>
    </r>
  </si>
  <si>
    <t xml:space="preserve">Fleming’s will run the Morse code Shiraz and the Sensual Cabernet Sauvignon for one year on their BTG list. They will also use them in there 5 6 7 bar program but the quarters they will be featured will be announced later. </t>
  </si>
  <si>
    <r>
      <t>Pricing quoted</t>
    </r>
    <r>
      <rPr>
        <sz val="12"/>
        <color indexed="8"/>
        <rFont val="Arial Narrow"/>
        <family val="2"/>
      </rPr>
      <t>: Market Specific (pricing grid attached)</t>
    </r>
  </si>
  <si>
    <r>
      <t>Action needed</t>
    </r>
    <r>
      <rPr>
        <sz val="11"/>
        <color theme="1"/>
        <rFont val="Calibri"/>
        <family val="2"/>
      </rPr>
      <t>:</t>
    </r>
  </si>
  <si>
    <r>
      <t>ü</t>
    </r>
    <r>
      <rPr>
        <sz val="7"/>
        <color indexed="8"/>
        <rFont val="Times New Roman"/>
        <family val="1"/>
      </rPr>
      <t xml:space="preserve">  </t>
    </r>
    <r>
      <rPr>
        <sz val="12"/>
        <color indexed="8"/>
        <rFont val="Arial Narrow"/>
        <family val="2"/>
      </rPr>
      <t>Verify price quoted is still in place</t>
    </r>
  </si>
  <si>
    <r>
      <t>ü</t>
    </r>
    <r>
      <rPr>
        <sz val="7"/>
        <color indexed="8"/>
        <rFont val="Times New Roman"/>
        <family val="1"/>
      </rPr>
      <t xml:space="preserve">  </t>
    </r>
    <r>
      <rPr>
        <sz val="12"/>
        <color indexed="8"/>
        <rFont val="Arial Narrow"/>
        <family val="2"/>
      </rPr>
      <t>Ensure your distributors have ample inventory so there are no out of stocks at any of the locations. Stores will start ordering between July 15</t>
    </r>
    <r>
      <rPr>
        <vertAlign val="superscript"/>
        <sz val="12"/>
        <color indexed="8"/>
        <rFont val="Arial Narrow"/>
        <family val="2"/>
      </rPr>
      <t>th</t>
    </r>
    <r>
      <rPr>
        <sz val="12"/>
        <color indexed="8"/>
        <rFont val="Arial Narrow"/>
        <family val="2"/>
      </rPr>
      <t xml:space="preserve"> and August 15th</t>
    </r>
  </si>
  <si>
    <r>
      <t>ü</t>
    </r>
    <r>
      <rPr>
        <sz val="7"/>
        <color indexed="8"/>
        <rFont val="Times New Roman"/>
        <family val="1"/>
      </rPr>
      <t xml:space="preserve">  </t>
    </r>
    <r>
      <rPr>
        <sz val="12"/>
        <color indexed="8"/>
        <rFont val="Arial Narrow"/>
        <family val="2"/>
      </rPr>
      <t>Check that all locations have product by August 29th</t>
    </r>
  </si>
  <si>
    <r>
      <t>ü</t>
    </r>
    <r>
      <rPr>
        <sz val="7"/>
        <color indexed="8"/>
        <rFont val="Times New Roman"/>
        <family val="1"/>
      </rPr>
      <t xml:space="preserve">  </t>
    </r>
    <r>
      <rPr>
        <sz val="12"/>
        <color indexed="8"/>
        <rFont val="Arial Narrow"/>
        <family val="2"/>
      </rPr>
      <t>Offer staff trainings</t>
    </r>
  </si>
  <si>
    <r>
      <t>ü</t>
    </r>
    <r>
      <rPr>
        <sz val="7"/>
        <color indexed="8"/>
        <rFont val="Times New Roman"/>
        <family val="1"/>
      </rPr>
      <t xml:space="preserve">  </t>
    </r>
    <r>
      <rPr>
        <sz val="12"/>
        <color indexed="8"/>
        <rFont val="Arial Narrow"/>
        <family val="2"/>
      </rPr>
      <t>Get to know the buyer.. They like to make their own selection individually for their BTG and BTB list. You are encouraged to sell in other Q wines as if they are successful they can be included in future core placements. Please alert Dianna of any new wines you get placed and note them on the tracker as well.</t>
    </r>
  </si>
  <si>
    <r>
      <t>ü</t>
    </r>
    <r>
      <rPr>
        <sz val="7"/>
        <color indexed="8"/>
        <rFont val="Times New Roman"/>
        <family val="1"/>
      </rPr>
      <t xml:space="preserve">  </t>
    </r>
    <r>
      <rPr>
        <sz val="12"/>
        <color indexed="8"/>
        <rFont val="Arial Narrow"/>
        <family val="2"/>
      </rPr>
      <t xml:space="preserve">They do an extensive winemaker dinner program so if you have a wine maker in your market reach out for them even if it isn’t Kim, Renee or Bob. Winemakers are in high demand and they are willing to put that winemaker’s wines on the list after the dinner. </t>
    </r>
  </si>
  <si>
    <r>
      <t>ü</t>
    </r>
    <r>
      <rPr>
        <sz val="7"/>
        <color indexed="8"/>
        <rFont val="Times New Roman"/>
        <family val="1"/>
      </rPr>
      <t xml:space="preserve">  </t>
    </r>
    <r>
      <rPr>
        <sz val="12"/>
        <color indexed="8"/>
        <rFont val="Arial Narrow"/>
        <family val="2"/>
      </rPr>
      <t>Complete National Accounts tracker by deadline dates</t>
    </r>
  </si>
  <si>
    <r>
      <t>Details</t>
    </r>
    <r>
      <rPr>
        <sz val="12"/>
        <color indexed="8"/>
        <rFont val="Arial Narrow"/>
        <family val="2"/>
      </rPr>
      <t xml:space="preserve">: Worksheets attached with locations, pricing and distributor information as well as link to the NA Tracker. </t>
    </r>
  </si>
  <si>
    <t>212-405-4299</t>
  </si>
  <si>
    <t>Sheraton At The Falls Hotel, Niagara Falls, NY</t>
  </si>
  <si>
    <t>300 3rd St</t>
  </si>
  <si>
    <t>55423-4031</t>
  </si>
  <si>
    <t>612-861-1000</t>
  </si>
  <si>
    <t>612-861-4931</t>
  </si>
  <si>
    <t>Sheraton Brooklyn New York Hotel</t>
  </si>
  <si>
    <t>228 Duffield St</t>
  </si>
  <si>
    <t>97204-1403</t>
  </si>
  <si>
    <t>503-222-9996</t>
  </si>
  <si>
    <t>503-222-9997</t>
  </si>
  <si>
    <t>Sheraton JFK Airport Hotel</t>
  </si>
  <si>
    <t>132-26 South Conduit Ave</t>
  </si>
  <si>
    <t>Jamaica</t>
  </si>
  <si>
    <t>10014-4601</t>
  </si>
  <si>
    <t>212-229-9988</t>
  </si>
  <si>
    <t>212-229-1018</t>
  </si>
  <si>
    <t>Sheraton LaGuardia East Hotel</t>
  </si>
  <si>
    <t>135-20 39th Avenue</t>
  </si>
  <si>
    <t>90071-1710</t>
  </si>
  <si>
    <t>213-624-1000</t>
  </si>
  <si>
    <t>213-612-4800</t>
  </si>
  <si>
    <t>Sheraton Long Island Hotel</t>
  </si>
  <si>
    <t>110 Motor Pkwy</t>
  </si>
  <si>
    <t>Smithtown</t>
  </si>
  <si>
    <t>77032-2316</t>
  </si>
  <si>
    <t>281-442-5100</t>
  </si>
  <si>
    <t>281-987-9130</t>
  </si>
  <si>
    <t>Sheraton New York Hotel and Towers</t>
  </si>
  <si>
    <t>811 Seventh Avenue at 52nd St.</t>
  </si>
  <si>
    <t>212-581-1000</t>
  </si>
  <si>
    <t>212-262-4410</t>
  </si>
  <si>
    <t>Sheraton Syracuse University Hotel And Conference Center</t>
  </si>
  <si>
    <t>801 University Ave</t>
  </si>
  <si>
    <t>Syracuse</t>
  </si>
  <si>
    <t>23451-2816</t>
  </si>
  <si>
    <t>757-425-9000</t>
  </si>
  <si>
    <t>757-428-5352</t>
  </si>
  <si>
    <t>Sheraton Tarrytown Hotel</t>
  </si>
  <si>
    <t>600 Tarrytown-White Plains Rd</t>
  </si>
  <si>
    <t>Tarrytown</t>
  </si>
  <si>
    <t>11803-4102</t>
  </si>
  <si>
    <t>516-694-6500</t>
  </si>
  <si>
    <t>516-694-4718</t>
  </si>
  <si>
    <t>Sheraton Tribeca New York Hotel</t>
  </si>
  <si>
    <t>370 Canal St</t>
  </si>
  <si>
    <t>37067-1616</t>
  </si>
  <si>
    <t>615-435-8700</t>
  </si>
  <si>
    <t>615-771-3008</t>
  </si>
  <si>
    <t>The St. Regis Hotel, New York</t>
  </si>
  <si>
    <t>Two East 55th Street at 5th Avenue</t>
  </si>
  <si>
    <t>10022</t>
  </si>
  <si>
    <t>212-753-4500</t>
  </si>
  <si>
    <t>212-787-3447</t>
  </si>
  <si>
    <t>W - Times Square</t>
  </si>
  <si>
    <t>1567 Broadway</t>
  </si>
  <si>
    <t>212-930-7400</t>
  </si>
  <si>
    <t>212-930-7500</t>
  </si>
  <si>
    <t>W New York</t>
  </si>
  <si>
    <t>541 Lexington Avenue</t>
  </si>
  <si>
    <t>212-755-1200</t>
  </si>
  <si>
    <t>212-319-8344</t>
  </si>
  <si>
    <t>W New York - Downtown</t>
  </si>
  <si>
    <t>123 Washington Street</t>
  </si>
  <si>
    <t>646-826-8600</t>
  </si>
  <si>
    <t>646-826-8605</t>
  </si>
  <si>
    <t>W New York - Union Square</t>
  </si>
  <si>
    <t>201 Park Avenue South</t>
  </si>
  <si>
    <t>10003</t>
  </si>
  <si>
    <t>212-253-9119</t>
  </si>
  <si>
    <t>212-253-9229</t>
  </si>
  <si>
    <t>The Westin New York at Times Square</t>
  </si>
  <si>
    <t>270 West 43rd Street</t>
  </si>
  <si>
    <t>10036</t>
  </si>
  <si>
    <t>212-201-2700</t>
  </si>
  <si>
    <t>212-201-2701</t>
  </si>
  <si>
    <t>Four Points by Sheraton Columbus Ohio Airport</t>
  </si>
  <si>
    <t>3030 Plaza Properties Boulevard</t>
  </si>
  <si>
    <t>95113-2702</t>
  </si>
  <si>
    <t>408-282-8800</t>
  </si>
  <si>
    <t>408-282-8850</t>
  </si>
  <si>
    <t>Sheraton Cleveland Airport Hotel</t>
  </si>
  <si>
    <t>5300 Riverside Dr</t>
  </si>
  <si>
    <t>02062-5001</t>
  </si>
  <si>
    <t>781-769-7900</t>
  </si>
  <si>
    <t>781-551-3552</t>
  </si>
  <si>
    <t>Sheraton Columbus Hotel at Capitol Square</t>
  </si>
  <si>
    <t>75 East State Street</t>
  </si>
  <si>
    <t>43215-4203</t>
  </si>
  <si>
    <t>614-228-1234</t>
  </si>
  <si>
    <t>614-469-9664</t>
  </si>
  <si>
    <t>Sheraton Suites Akron/Cuyahoga Falls</t>
  </si>
  <si>
    <t>1989 Front St</t>
  </si>
  <si>
    <t>Cuyahoga Falls</t>
  </si>
  <si>
    <t>63146-3104</t>
  </si>
  <si>
    <t>314-434-5010</t>
  </si>
  <si>
    <t>314-434-0140</t>
  </si>
  <si>
    <t>Sheraton Suites Columbus</t>
  </si>
  <si>
    <t>201 Hutchinson Ave</t>
  </si>
  <si>
    <t>64112-1802</t>
  </si>
  <si>
    <t>816-931-4400</t>
  </si>
  <si>
    <t>816-561-7330</t>
  </si>
  <si>
    <t>The Westin Cincinnati</t>
  </si>
  <si>
    <t>21 East Fifth Street</t>
  </si>
  <si>
    <t>Cincinnati, OH-KY-IN</t>
  </si>
  <si>
    <t>513-621-7700</t>
  </si>
  <si>
    <t>513-852-5670</t>
  </si>
  <si>
    <t>The Westin Columbus</t>
  </si>
  <si>
    <t>310 S High St</t>
  </si>
  <si>
    <t>B3H 2P6</t>
  </si>
  <si>
    <t>902-421-1000</t>
  </si>
  <si>
    <t>902-422-9465</t>
  </si>
  <si>
    <t>Aloft Tulsa</t>
  </si>
  <si>
    <t xml:space="preserve">6716 S. 104th East Avenue </t>
  </si>
  <si>
    <t xml:space="preserve">405-418-8448 </t>
  </si>
  <si>
    <t xml:space="preserve">405-418-8449 </t>
  </si>
  <si>
    <t>Four Points by Sheraton Oklahoma City Airport</t>
  </si>
  <si>
    <t>6300 Terminal Dr</t>
  </si>
  <si>
    <t>20191-5301</t>
  </si>
  <si>
    <t>703-620-9000</t>
  </si>
  <si>
    <t>703-860-1594</t>
  </si>
  <si>
    <t>Four Points by Sheraton Oklahoma City Quail Springs</t>
  </si>
  <si>
    <t>3117 NW 137th St</t>
  </si>
  <si>
    <t>L2G 3V9</t>
  </si>
  <si>
    <t>905-374-5103</t>
  </si>
  <si>
    <t>905-374-5101</t>
  </si>
  <si>
    <t>Sheraton Midwest City Hotel at the Reed Conference Center</t>
  </si>
  <si>
    <t>5750 Will Rogers Rd</t>
  </si>
  <si>
    <t>21090-1003</t>
  </si>
  <si>
    <t>443-577-2300</t>
  </si>
  <si>
    <t>443-577-2301</t>
  </si>
  <si>
    <t>Sheraton Oklahoma City Hotel</t>
  </si>
  <si>
    <t>1 N Broadway Ave</t>
  </si>
  <si>
    <t>M3B 3H2</t>
  </si>
  <si>
    <t>416-444-2511</t>
  </si>
  <si>
    <t>416-444-9597</t>
  </si>
  <si>
    <t>Aloft Portland Airport at Cascade Station</t>
  </si>
  <si>
    <t>9920 NE Cascade Parkway</t>
  </si>
  <si>
    <t>32256-7422</t>
  </si>
  <si>
    <t xml:space="preserve"> 904 562 4920</t>
  </si>
  <si>
    <t>904 562 4921</t>
  </si>
  <si>
    <t>Four Points By Sheraton Portland East</t>
  </si>
  <si>
    <t>1919 NE 181st Ave</t>
  </si>
  <si>
    <t>57104-1334</t>
  </si>
  <si>
    <t>605-331-0100</t>
  </si>
  <si>
    <t>605-373-1033</t>
  </si>
  <si>
    <t>The Nines</t>
  </si>
  <si>
    <t>525 SW 5th Avenue</t>
  </si>
  <si>
    <t>M9W5N4</t>
  </si>
  <si>
    <t>416-675-9444</t>
  </si>
  <si>
    <t>416-675-4426</t>
  </si>
  <si>
    <t>Sheraton Portland Airport Hotel</t>
  </si>
  <si>
    <t>8235 NE Airport Way</t>
  </si>
  <si>
    <t>94608-2436</t>
  </si>
  <si>
    <t>510-547-7888</t>
  </si>
  <si>
    <t>510-652-4426</t>
  </si>
  <si>
    <t>The Westin Portland</t>
  </si>
  <si>
    <t>750 Southwest Alder St.</t>
  </si>
  <si>
    <t>Portland, OR</t>
  </si>
  <si>
    <t>503-294-9000</t>
  </si>
  <si>
    <t>503-241-9565</t>
  </si>
  <si>
    <t>aloft - Philadelphia</t>
  </si>
  <si>
    <t>4301 Island Avenue</t>
  </si>
  <si>
    <t>Philadelphia, PA-NJ</t>
  </si>
  <si>
    <t>19153</t>
  </si>
  <si>
    <t>267-298-1700</t>
  </si>
  <si>
    <t>215-220-4626</t>
  </si>
  <si>
    <t>Four Points by Sheraton Chambersburg</t>
  </si>
  <si>
    <t>1123 Lincoln Way E</t>
  </si>
  <si>
    <t>Chambersburg</t>
  </si>
  <si>
    <t>91101-2426</t>
  </si>
  <si>
    <t>626-449-4000</t>
  </si>
  <si>
    <t>626-584-1390</t>
  </si>
  <si>
    <t>Four Points by Sheraton Greensburg</t>
  </si>
  <si>
    <t>100 Sheraton Dr</t>
  </si>
  <si>
    <t>Route 30 East</t>
  </si>
  <si>
    <t>Greensburg</t>
  </si>
  <si>
    <t>92802-1844</t>
  </si>
  <si>
    <t>714-778-1700</t>
  </si>
  <si>
    <t>714-563-0361</t>
  </si>
  <si>
    <t>Four Points by Sheraton Hotel &amp; Suites Allentown Airport</t>
  </si>
  <si>
    <t>3400 Airport Rd</t>
  </si>
  <si>
    <t>Allentown</t>
  </si>
  <si>
    <t>73159-1133</t>
  </si>
  <si>
    <t>405-681-3496</t>
  </si>
  <si>
    <t>405-682-9090</t>
  </si>
  <si>
    <t>Four Points by Sheraton Philadelphia Airport</t>
  </si>
  <si>
    <t>4101 Island Avenue</t>
  </si>
  <si>
    <t>215-492-0400</t>
  </si>
  <si>
    <t>215-365-6035</t>
  </si>
  <si>
    <t>Four Points by Sheraton Philadelphia City Center</t>
  </si>
  <si>
    <t>1201 Race St</t>
  </si>
  <si>
    <t>92101-4611</t>
  </si>
  <si>
    <t>619-696-9800</t>
  </si>
  <si>
    <t>619-696-1555</t>
  </si>
  <si>
    <t>Four Points by Sheraton Philadelphia Northeast</t>
  </si>
  <si>
    <t>9461 Roosevelt Blvd</t>
  </si>
  <si>
    <t>919-380-1221</t>
  </si>
  <si>
    <t>919-640-1102</t>
  </si>
  <si>
    <t>Four Points by Sheraton Pittsburgh Airport</t>
  </si>
  <si>
    <t>1 Industry Ln</t>
  </si>
  <si>
    <t>J8X 4E9</t>
  </si>
  <si>
    <t>819-778-6111</t>
  </si>
  <si>
    <t>819-778-8548</t>
  </si>
  <si>
    <t>Four Points by Sheraton Pittsburgh North</t>
  </si>
  <si>
    <t>910 Sheraton Dr</t>
  </si>
  <si>
    <t>Mars</t>
  </si>
  <si>
    <t>T2P 5C2</t>
  </si>
  <si>
    <t>403-266-7200</t>
  </si>
  <si>
    <t>403-266-1300</t>
  </si>
  <si>
    <t>Four Points by Sheraton York</t>
  </si>
  <si>
    <t>1650 Toronita St</t>
  </si>
  <si>
    <t>York</t>
  </si>
  <si>
    <t>80020-4102</t>
  </si>
  <si>
    <t>303-410-5000</t>
  </si>
  <si>
    <t>303-410-5005</t>
  </si>
  <si>
    <t>Le Meridien Philadelphia</t>
  </si>
  <si>
    <t>1421 Arch St</t>
  </si>
  <si>
    <t>210-690-0300</t>
  </si>
  <si>
    <t>210-690-0310</t>
  </si>
  <si>
    <t>Cove Haven Resort</t>
  </si>
  <si>
    <t>194 Lakeview Drive</t>
  </si>
  <si>
    <t>Lakeville</t>
  </si>
  <si>
    <t>Pennsylvania Area</t>
  </si>
  <si>
    <t>570-226-4506</t>
  </si>
  <si>
    <t>570-226-4697</t>
  </si>
  <si>
    <t>Paradise Stream Resort</t>
  </si>
  <si>
    <t>Route 940</t>
  </si>
  <si>
    <t>Mt. Pocono</t>
  </si>
  <si>
    <t>Scranton--Wilkes-Barre, PA</t>
  </si>
  <si>
    <t>570-839-8881</t>
  </si>
  <si>
    <t>570-839-1842</t>
  </si>
  <si>
    <t>Pocono Palace Resort</t>
  </si>
  <si>
    <t>Route 209, P.O. Box 1400</t>
  </si>
  <si>
    <t>Marshalls Creek</t>
  </si>
  <si>
    <t>570-588-6692</t>
  </si>
  <si>
    <t>570-588-0754</t>
  </si>
  <si>
    <t>Sheraton Bucks County Hotel</t>
  </si>
  <si>
    <t>400 Oxford Valley Rd</t>
  </si>
  <si>
    <t>Langhorne</t>
  </si>
  <si>
    <t>28512-5349</t>
  </si>
  <si>
    <t>252-240-1155</t>
  </si>
  <si>
    <t>252-240-1452</t>
  </si>
  <si>
    <t>Sheraton Erie Bayfront Hotel</t>
  </si>
  <si>
    <t>55 West Bay Drive</t>
  </si>
  <si>
    <t>Erie</t>
  </si>
  <si>
    <t>31401-2355</t>
  </si>
  <si>
    <t>(912) 790-1000</t>
  </si>
  <si>
    <t>(912) 721-1270</t>
  </si>
  <si>
    <t>Sheraton Harrisburg Hershey Hotel</t>
  </si>
  <si>
    <t>4650 Lindle Rd</t>
  </si>
  <si>
    <t>301-567-3999</t>
  </si>
  <si>
    <t>301-567-0888</t>
  </si>
  <si>
    <t>Sheraton Philadelphia University City Hotel</t>
  </si>
  <si>
    <t>36th &amp; Chestnut St</t>
  </si>
  <si>
    <t>90802-4827</t>
  </si>
  <si>
    <t>562-436-3000</t>
  </si>
  <si>
    <t>562-499-2094</t>
  </si>
  <si>
    <t>Sheraton Society Hill Hotel</t>
  </si>
  <si>
    <t>One Dock Street</t>
  </si>
  <si>
    <t>215-238-6000</t>
  </si>
  <si>
    <t>215-238-6021</t>
  </si>
  <si>
    <t>Sheraton Station Square Hotel</t>
  </si>
  <si>
    <t>300 West Station Square Drive</t>
  </si>
  <si>
    <t>412-261-2000</t>
  </si>
  <si>
    <t>412-261-2932</t>
  </si>
  <si>
    <t>Sheraton Suites Philadelphia Airport</t>
  </si>
  <si>
    <t>215-365-6600</t>
  </si>
  <si>
    <t>215-492-8471</t>
  </si>
  <si>
    <t>The Westin Convention Center Pittsburgh</t>
  </si>
  <si>
    <t>1000 Penn Avenue</t>
  </si>
  <si>
    <t>15222</t>
  </si>
  <si>
    <t>412-281-3700</t>
  </si>
  <si>
    <t>412-227-4500</t>
  </si>
  <si>
    <t>Sheraton Puerto Rico Hotel &amp; Casino</t>
  </si>
  <si>
    <t>200 Convention Center Blvd.</t>
  </si>
  <si>
    <t>787-993-3500</t>
  </si>
  <si>
    <t>787-993-3525</t>
  </si>
  <si>
    <t>The St. Regis Bahia Beach</t>
  </si>
  <si>
    <t>Road 187 Km 42</t>
  </si>
  <si>
    <t>Rio Grande</t>
  </si>
  <si>
    <t>11745</t>
  </si>
  <si>
    <t>787-809-8000</t>
  </si>
  <si>
    <t>787-809-8025</t>
  </si>
  <si>
    <t>W Retreat &amp; Spa - Vieques Island</t>
  </si>
  <si>
    <t>State Road 200
Km 3.2 - Hc1 Box 9368</t>
  </si>
  <si>
    <t>Vieques</t>
  </si>
  <si>
    <t>00765</t>
  </si>
  <si>
    <t>787-741-4100</t>
  </si>
  <si>
    <t>787-741-4171</t>
  </si>
  <si>
    <t>Sheraton Providence Airport Hotel</t>
  </si>
  <si>
    <t>1850 Post Rd</t>
  </si>
  <si>
    <t>Warwick</t>
  </si>
  <si>
    <t>60176-1453</t>
  </si>
  <si>
    <t>847-671-6000</t>
  </si>
  <si>
    <t>847-671-0371</t>
  </si>
  <si>
    <t>The Westin Providence</t>
  </si>
  <si>
    <t>1 W Exchange St</t>
  </si>
  <si>
    <t>345-945-3800</t>
  </si>
  <si>
    <t>345-949-5825</t>
  </si>
  <si>
    <t>Aloft Charleston Airport &amp; Convention Center</t>
  </si>
  <si>
    <t>4875 Tanger Outlet Boulevard</t>
  </si>
  <si>
    <t>Charleston</t>
  </si>
  <si>
    <t>248-349-4000</t>
  </si>
  <si>
    <t>248-349-4066</t>
  </si>
  <si>
    <t>Sheraton Charleston Airport Hotel</t>
  </si>
  <si>
    <t>4770 Goer Dr</t>
  </si>
  <si>
    <t>North Charleston</t>
  </si>
  <si>
    <t>H9P 0A2</t>
  </si>
  <si>
    <t>514-633-0900</t>
  </si>
  <si>
    <t>514-636-7438</t>
  </si>
  <si>
    <t>Sheraton Columbia Downtown Hotel</t>
  </si>
  <si>
    <t>1400 Main St</t>
  </si>
  <si>
    <t>92037-1830</t>
  </si>
  <si>
    <t>858-453-5500</t>
  </si>
  <si>
    <t>858-453-5550</t>
  </si>
  <si>
    <t>The Westin Resort Hilton Head Island</t>
  </si>
  <si>
    <t>Two Grasslawn Avenue</t>
  </si>
  <si>
    <t>South Carolina Area</t>
  </si>
  <si>
    <t>843-681-4000</t>
  </si>
  <si>
    <t>843-681-1087</t>
  </si>
  <si>
    <t>Sheraton Sioux Falls &amp; Convention Center</t>
  </si>
  <si>
    <t>1211 N West Ave</t>
  </si>
  <si>
    <t>Sioux Falls</t>
  </si>
  <si>
    <t>SD</t>
  </si>
  <si>
    <t>90703-8553</t>
  </si>
  <si>
    <t>562-809-1500</t>
  </si>
  <si>
    <t>562-403-2080</t>
  </si>
  <si>
    <t>M640</t>
  </si>
  <si>
    <t>Le Meridien Tahiti</t>
  </si>
  <si>
    <t>BP 380595</t>
  </si>
  <si>
    <t>Tamanu</t>
  </si>
  <si>
    <t>Tahiti</t>
  </si>
  <si>
    <t>689-470707</t>
  </si>
  <si>
    <t>689-470708</t>
  </si>
  <si>
    <t>Aloft Nashville - Cool Springs</t>
  </si>
  <si>
    <t>7109 South Springs Dr.</t>
  </si>
  <si>
    <t>47130-3122</t>
  </si>
  <si>
    <t>812-284-6711</t>
  </si>
  <si>
    <t>812-283-3686</t>
  </si>
  <si>
    <t>Four Points by Sheraton Knoxville Cumberland House</t>
  </si>
  <si>
    <t>1109 White Ave</t>
  </si>
  <si>
    <t>10013-2206</t>
  </si>
  <si>
    <t>212-966-3400</t>
  </si>
  <si>
    <t>212-966-3900</t>
  </si>
  <si>
    <t>Four Points by Sheraton Memphis East</t>
  </si>
  <si>
    <t>5877 Poplar Ave</t>
  </si>
  <si>
    <t xml:space="preserve">718-786-8500 </t>
  </si>
  <si>
    <t>718-786-8700</t>
  </si>
  <si>
    <t>Sheraton Nashville Downtown Hotel</t>
  </si>
  <si>
    <t>623 Union St</t>
  </si>
  <si>
    <t>90230-6907</t>
  </si>
  <si>
    <t>310-641-7740</t>
  </si>
  <si>
    <t>310-645-7045</t>
  </si>
  <si>
    <t>The Sheraton Read House Hotel Chattanooga</t>
  </si>
  <si>
    <t>827 Broad St</t>
  </si>
  <si>
    <t>787-721-5100</t>
  </si>
  <si>
    <t>787-721-1111</t>
  </si>
  <si>
    <t>The Westin Memphis Beale Street</t>
  </si>
  <si>
    <t>170 LT George W Lee Ave</t>
  </si>
  <si>
    <t>916-263-9000</t>
  </si>
  <si>
    <t>916-263-9883</t>
  </si>
  <si>
    <t>Aloft Austin at The Domain</t>
  </si>
  <si>
    <t>11601 Domain Drive</t>
  </si>
  <si>
    <t>630-410-6367</t>
  </si>
  <si>
    <t>630-410-6368</t>
  </si>
  <si>
    <t>Aloft Dallas Downtown</t>
  </si>
  <si>
    <t>1033 Young St</t>
  </si>
  <si>
    <t>Aloft Frisco</t>
  </si>
  <si>
    <t>3202 Park Boulevard</t>
  </si>
  <si>
    <t>Frisco</t>
  </si>
  <si>
    <t>76011-5116</t>
  </si>
  <si>
    <t>817-261-8200</t>
  </si>
  <si>
    <t>Aloft Houston by the Galleria</t>
  </si>
  <si>
    <t>5415 Westheimer Rd</t>
  </si>
  <si>
    <t xml:space="preserve">602-275-6300 </t>
  </si>
  <si>
    <t>602-275-6307</t>
  </si>
  <si>
    <t>Aloft Las Colinas</t>
  </si>
  <si>
    <t>122 E John Carpenter Fwy</t>
  </si>
  <si>
    <t>Irving</t>
  </si>
  <si>
    <t>918-949-9000</t>
  </si>
  <si>
    <t>918-949-9001</t>
  </si>
  <si>
    <t>Aloft Plano</t>
  </si>
  <si>
    <t>6853 Dallas Pkwy</t>
  </si>
  <si>
    <t>19102-1507</t>
  </si>
  <si>
    <t>215-422-8200</t>
  </si>
  <si>
    <t>215-665-5707</t>
  </si>
  <si>
    <t>Aloft San Antonio Airport</t>
  </si>
  <si>
    <t>838 NW Loop 410</t>
  </si>
  <si>
    <t>68154-1755</t>
  </si>
  <si>
    <t>402-496-0850</t>
  </si>
  <si>
    <t>402-493-8848</t>
  </si>
  <si>
    <t>Element Dallas Fort Worth Airport North</t>
  </si>
  <si>
    <t>3550 Highway 635</t>
  </si>
  <si>
    <t>703-723-6969</t>
  </si>
  <si>
    <t>703-723-9140</t>
  </si>
  <si>
    <t>Element Houston Vintage Park</t>
  </si>
  <si>
    <t>14555 Vintage Preserve Parkway</t>
  </si>
  <si>
    <t>H2Y-0A3</t>
  </si>
  <si>
    <t>514-380-3333</t>
  </si>
  <si>
    <t>514-380-3332</t>
  </si>
  <si>
    <t>Four Points by Sheraton College Station</t>
  </si>
  <si>
    <t>1503 Texas Ave S</t>
  </si>
  <si>
    <t>College Station</t>
  </si>
  <si>
    <t>77017-6505</t>
  </si>
  <si>
    <t>(713) 948-0800</t>
  </si>
  <si>
    <t>(713) 948-0050</t>
  </si>
  <si>
    <t>Four Points by Sheraton Galveston</t>
  </si>
  <si>
    <t>2300 Seawall Blvd</t>
  </si>
  <si>
    <t>75024-3563</t>
  </si>
  <si>
    <t>214-474-2520</t>
  </si>
  <si>
    <t>214-474-2820</t>
  </si>
  <si>
    <t>Four Points by Sheraton Houston Hobby Airport</t>
  </si>
  <si>
    <t>8720 Gulf Fwy</t>
  </si>
  <si>
    <t>14304-4001</t>
  </si>
  <si>
    <t>716-299-0344</t>
  </si>
  <si>
    <t>716-205-8729</t>
  </si>
  <si>
    <t>Four Points by Sheraton Houston Memorial City</t>
  </si>
  <si>
    <t>10655 Katy Freeway</t>
  </si>
  <si>
    <t>Houston, TX</t>
  </si>
  <si>
    <t>77024</t>
  </si>
  <si>
    <t>281-501-4600</t>
  </si>
  <si>
    <t>281-501-4605</t>
  </si>
  <si>
    <t>Four Points by Sheraton Houston Southwest</t>
  </si>
  <si>
    <t>2828 Southwest Fwy</t>
  </si>
  <si>
    <t>33607-1431</t>
  </si>
  <si>
    <t>813-281-0000</t>
  </si>
  <si>
    <t>813-288-9518</t>
  </si>
  <si>
    <t>Four Points by Sheraton San Antonio Downtown by the Riverwalk</t>
  </si>
  <si>
    <t>524 S Saint Marys St</t>
  </si>
  <si>
    <t>802-362-4700</t>
  </si>
  <si>
    <t>802-362-4861</t>
  </si>
  <si>
    <t>Four Points by Sheraton San Antonio Northwest</t>
  </si>
  <si>
    <t>6809 North Loop 1604 West</t>
  </si>
  <si>
    <t>46280-1381</t>
  </si>
  <si>
    <t>317-574-4600</t>
  </si>
  <si>
    <t>317-574-4616</t>
  </si>
  <si>
    <t>Le Meridien Dallas by the Galleria</t>
  </si>
  <si>
    <t>13402 Noel Rd</t>
  </si>
  <si>
    <t>32218-7248</t>
  </si>
  <si>
    <t>904-714-3800</t>
  </si>
  <si>
    <t>904-714-3999</t>
  </si>
  <si>
    <t>The Joule, a Luxury Collection Hotel</t>
  </si>
  <si>
    <t>1530 Main St</t>
  </si>
  <si>
    <t>M9W-1J5</t>
  </si>
  <si>
    <t>416-675-6100</t>
  </si>
  <si>
    <t>416-675-4022</t>
  </si>
  <si>
    <t>Sheraton Arlington Hotel</t>
  </si>
  <si>
    <t>1500 Convention Center Dr</t>
  </si>
  <si>
    <t>N3H 5N1</t>
  </si>
  <si>
    <t xml:space="preserve">519-653-2690 </t>
  </si>
  <si>
    <t>519-653-6901</t>
  </si>
  <si>
    <t>Sheraton Dallas Hotel</t>
  </si>
  <si>
    <t>400 N. Olive</t>
  </si>
  <si>
    <t>Dallas, TX</t>
  </si>
  <si>
    <t>214-922-0356</t>
  </si>
  <si>
    <t>214-303-4195</t>
  </si>
  <si>
    <t>Sheraton Dallas North Hotel by the Galleria</t>
  </si>
  <si>
    <t>4801 Lyndon B Johnson Fwy</t>
  </si>
  <si>
    <t>23320-2839</t>
  </si>
  <si>
    <t>757-410-9562</t>
  </si>
  <si>
    <t>757-410-9563</t>
  </si>
  <si>
    <t>Sheraton DFW Airport Hotel</t>
  </si>
  <si>
    <t>4440 W John Carpenter Fwy</t>
  </si>
  <si>
    <t>K7L 3B1</t>
  </si>
  <si>
    <t>613-544-4434</t>
  </si>
  <si>
    <t>613-548-1782</t>
  </si>
  <si>
    <t>Sheraton Ft. Worth Hotel and Spa</t>
  </si>
  <si>
    <t>1701 Commerce St</t>
  </si>
  <si>
    <t>30907-3203</t>
  </si>
  <si>
    <t>706-396-1000</t>
  </si>
  <si>
    <t>706-396-1001</t>
  </si>
  <si>
    <t>Sheraton Gunter Hotel San Antonio</t>
  </si>
  <si>
    <t>205 E Houston St</t>
  </si>
  <si>
    <t>504-885-5700</t>
  </si>
  <si>
    <t>504-885-5815</t>
  </si>
  <si>
    <t>Sheraton Houston Brookhollow Hotel</t>
  </si>
  <si>
    <t>3000 North Loop W</t>
  </si>
  <si>
    <t>90045-5310</t>
  </si>
  <si>
    <t>310-642-1111</t>
  </si>
  <si>
    <t>310-410-1267</t>
  </si>
  <si>
    <t>Sheraton Houston West Hotel</t>
  </si>
  <si>
    <t>11191 Clay Road</t>
  </si>
  <si>
    <t>77041</t>
  </si>
  <si>
    <t>281-501-4200</t>
  </si>
  <si>
    <t>281-501-4205</t>
  </si>
  <si>
    <t>Sheraton North Houston at George Bush Intercontinental Airport</t>
  </si>
  <si>
    <t>15700 John F Kennedy Blvd</t>
  </si>
  <si>
    <t>07495-0001</t>
  </si>
  <si>
    <t>201-529-1660</t>
  </si>
  <si>
    <t>201-529-4709</t>
  </si>
  <si>
    <t>Sheraton Stonebriar</t>
  </si>
  <si>
    <t>5444 State Highway 121</t>
  </si>
  <si>
    <t>75034</t>
  </si>
  <si>
    <t>972-668-8700</t>
  </si>
  <si>
    <t>972-668-8799</t>
  </si>
  <si>
    <t>Sheraton Suites Houston near the Galleria</t>
  </si>
  <si>
    <t>2400 West Loop S</t>
  </si>
  <si>
    <t>94080-6701</t>
  </si>
  <si>
    <t>650-624-3700</t>
  </si>
  <si>
    <t>650-624-3719</t>
  </si>
  <si>
    <t>Sheraton Suites Market Center Dallas</t>
  </si>
  <si>
    <t>2101 N Stemmons Fwy</t>
  </si>
  <si>
    <t>80112-3650</t>
  </si>
  <si>
    <t>303-799-6200</t>
  </si>
  <si>
    <t>303-799-4828</t>
  </si>
  <si>
    <t>St. Regis Hotel, Houston</t>
  </si>
  <si>
    <t>1919 Briar Oaks Ln.</t>
  </si>
  <si>
    <t>713-840-7600</t>
  </si>
  <si>
    <t>713-840-0616</t>
  </si>
  <si>
    <t>W Austin</t>
  </si>
  <si>
    <t>200 Lavaca Street</t>
  </si>
  <si>
    <t>Austin, TX</t>
  </si>
  <si>
    <t>512-542-3600</t>
  </si>
  <si>
    <t>512-542-3625</t>
  </si>
  <si>
    <t>W Dallas Victory Hotel and Residences</t>
  </si>
  <si>
    <t>2440 Victory Park Lane</t>
  </si>
  <si>
    <t>75219</t>
  </si>
  <si>
    <t>214-397-4100</t>
  </si>
  <si>
    <t>214-397-4105</t>
  </si>
  <si>
    <t>The Westin Austin at The Domain</t>
  </si>
  <si>
    <t>US 183 and Mopac Expressway (Loop 1)</t>
  </si>
  <si>
    <t>614-475-8383</t>
  </si>
  <si>
    <t>614-475-8620</t>
  </si>
  <si>
    <t>The Westin Dallas Fort Worth Airport</t>
  </si>
  <si>
    <t>4545 W John Carpenter Fwy</t>
  </si>
  <si>
    <t>G1G 6T8</t>
  </si>
  <si>
    <t>418-627-8008</t>
  </si>
  <si>
    <t>418-627-3658</t>
  </si>
  <si>
    <t>The Westin Galleria Houston</t>
  </si>
  <si>
    <t>5060 W. Alabama</t>
  </si>
  <si>
    <t>713-960-8100</t>
  </si>
  <si>
    <t>713-960-6553</t>
  </si>
  <si>
    <t>The Westin Galleria, Dallas</t>
  </si>
  <si>
    <t>13340 Dallas Parkway</t>
  </si>
  <si>
    <t>972-934-9494</t>
  </si>
  <si>
    <t>972-851-2869</t>
  </si>
  <si>
    <t>The Westin Houston Memorial City</t>
  </si>
  <si>
    <t>945 Gessner Road</t>
  </si>
  <si>
    <t>847-984-2295</t>
  </si>
  <si>
    <t>847-557-1326</t>
  </si>
  <si>
    <t>The Westin La Cantera Resort, San Antonio</t>
  </si>
  <si>
    <t>16641 La Cantera Parkway</t>
  </si>
  <si>
    <t>San Antonio, TX</t>
  </si>
  <si>
    <t>210-558-6500</t>
  </si>
  <si>
    <t>210-558-2400</t>
  </si>
  <si>
    <t>The Westin Oaks Houston at the Galleria</t>
  </si>
  <si>
    <t>5011 Westheimer</t>
  </si>
  <si>
    <t>713-960-6554</t>
  </si>
  <si>
    <t>The Westin Park Central, Dallas</t>
  </si>
  <si>
    <t>12720 Merit Drive</t>
  </si>
  <si>
    <t>972-385-3000</t>
  </si>
  <si>
    <t>972-991-4557</t>
  </si>
  <si>
    <t>The Westin Riverwalk, San Antonio</t>
  </si>
  <si>
    <t xml:space="preserve">420 West Market St. </t>
  </si>
  <si>
    <t>210-224-6500</t>
  </si>
  <si>
    <t>210-224-6000</t>
  </si>
  <si>
    <t>The Westin Stonebriar</t>
  </si>
  <si>
    <t>1549 Legacy Drive</t>
  </si>
  <si>
    <t>Frisco, TX</t>
  </si>
  <si>
    <t>972-668-8000</t>
  </si>
  <si>
    <t>972-668-8100</t>
  </si>
  <si>
    <t>The Westin Resort, St. John, USVI</t>
  </si>
  <si>
    <t>P.O. Box 8310, Great Cruz Bay</t>
  </si>
  <si>
    <t>St. John</t>
  </si>
  <si>
    <t>USVI</t>
  </si>
  <si>
    <t>00831</t>
  </si>
  <si>
    <t>340-693-8000</t>
  </si>
  <si>
    <t>340-779-4985</t>
  </si>
  <si>
    <t>Sheraton City Centre Hotel, Salt Lake City</t>
  </si>
  <si>
    <t>150 W 500 S</t>
  </si>
  <si>
    <t>914-332-7900</t>
  </si>
  <si>
    <t>914-332-7950</t>
  </si>
  <si>
    <t>The St. Regis Deer Valley</t>
  </si>
  <si>
    <t>2300 Deer Valley Drive East</t>
  </si>
  <si>
    <t>P.O. Box 4493</t>
  </si>
  <si>
    <t>Park City</t>
  </si>
  <si>
    <t>435-940-5700</t>
  </si>
  <si>
    <t>435-940-5705</t>
  </si>
  <si>
    <t>Aloft Chesapeake</t>
  </si>
  <si>
    <t>1454 Crossways Boulevard</t>
  </si>
  <si>
    <t>Chesapeake</t>
  </si>
  <si>
    <t>21090-2906</t>
  </si>
  <si>
    <t>410 691-6969</t>
  </si>
  <si>
    <t>410 691-9069</t>
  </si>
  <si>
    <t>Aloft Dulles Airport North</t>
  </si>
  <si>
    <t>22390 Flagstaff Plaza</t>
  </si>
  <si>
    <t>77070-2607</t>
  </si>
  <si>
    <t>281-379-7300</t>
  </si>
  <si>
    <t>Aloft Richmond West</t>
  </si>
  <si>
    <t>3939 Duckling Drive</t>
  </si>
  <si>
    <t>Glen Allen</t>
  </si>
  <si>
    <t>33950-3630</t>
  </si>
  <si>
    <t>941-637-6770</t>
  </si>
  <si>
    <t>941-637-6775</t>
  </si>
  <si>
    <t>Aloft Winchester</t>
  </si>
  <si>
    <t>1055 Millwood Pike</t>
  </si>
  <si>
    <t>Winchester</t>
  </si>
  <si>
    <t xml:space="preserve">443-577-0077 </t>
  </si>
  <si>
    <t>443-577-0237</t>
  </si>
  <si>
    <t>Four Points by Sheraton Manassas Battlefield</t>
  </si>
  <si>
    <t>10800 Vandor Ln</t>
  </si>
  <si>
    <t>Manassas</t>
  </si>
  <si>
    <t>60143-1212</t>
  </si>
  <si>
    <t>630-773-4000</t>
  </si>
  <si>
    <t>630-773-4088</t>
  </si>
  <si>
    <t>Sheraton Herndon Dulles Airport Hotel</t>
  </si>
  <si>
    <t>13715 Sayward Boulevard</t>
  </si>
  <si>
    <t>Herndon</t>
  </si>
  <si>
    <t>32308-3800</t>
  </si>
  <si>
    <t>850-671-2020</t>
  </si>
  <si>
    <t>850-878-6260</t>
  </si>
  <si>
    <t>Sheraton Norfolk Waterside Hotel</t>
  </si>
  <si>
    <t>777 Waterside Dr</t>
  </si>
  <si>
    <t>85712-2144</t>
  </si>
  <si>
    <t>(520) 323-6262</t>
  </si>
  <si>
    <t>Sheraton Premiere at Tyson's Corner</t>
  </si>
  <si>
    <t>8661 Leesburg Pike</t>
  </si>
  <si>
    <t>Vienna</t>
  </si>
  <si>
    <t>703-448-1234</t>
  </si>
  <si>
    <t>703-893-8193</t>
  </si>
  <si>
    <t>Sheraton Reston Hotel</t>
  </si>
  <si>
    <t>11810 Sunrise Valley Dr</t>
  </si>
  <si>
    <t>48604-2813</t>
  </si>
  <si>
    <t>989-790-5050</t>
  </si>
  <si>
    <t>989-790-1466</t>
  </si>
  <si>
    <t>Sheraton Richmond Park South Hotel</t>
  </si>
  <si>
    <t>9901 Midlothian Tpke</t>
  </si>
  <si>
    <t>21240-1000</t>
  </si>
  <si>
    <t>410-859-3300</t>
  </si>
  <si>
    <t>410-859-0565</t>
  </si>
  <si>
    <t>Sheraton Roanoke Hotel &amp; Conference Center</t>
  </si>
  <si>
    <t>2801 Hershberger Rd NW</t>
  </si>
  <si>
    <t>Roanoke</t>
  </si>
  <si>
    <t>30328-5311</t>
  </si>
  <si>
    <t>404-564-3000</t>
  </si>
  <si>
    <t>404-564-3001</t>
  </si>
  <si>
    <t>Sheraton Suites Old Town Alexandria</t>
  </si>
  <si>
    <t>801 N Saint Asaph St</t>
  </si>
  <si>
    <t>60007-1019</t>
  </si>
  <si>
    <t>Cambridge.9873@pfchangs.com</t>
  </si>
  <si>
    <t>Stephen Dray</t>
  </si>
  <si>
    <t xml:space="preserve">07/23/2009                    </t>
  </si>
  <si>
    <t xml:space="preserve">08/03/2009                    </t>
  </si>
  <si>
    <t>9854</t>
  </si>
  <si>
    <t>Dedham.9854@pfchangs.com</t>
  </si>
  <si>
    <t xml:space="preserve">11/03/2008                    </t>
  </si>
  <si>
    <t>9858</t>
  </si>
  <si>
    <t>peabody.9858@pfchangs.com</t>
  </si>
  <si>
    <t xml:space="preserve">02/11/2008                    </t>
  </si>
  <si>
    <t>9850</t>
  </si>
  <si>
    <t>natick.9850@pfchangs.com</t>
  </si>
  <si>
    <t xml:space="preserve">04/17/2007                    </t>
  </si>
  <si>
    <t>9834</t>
  </si>
  <si>
    <t>prudentialctr.9834@pfchangs.com</t>
  </si>
  <si>
    <t>Peter Courchene</t>
  </si>
  <si>
    <t xml:space="preserve">01/18/1999                    </t>
  </si>
  <si>
    <t>5600</t>
  </si>
  <si>
    <t>Boston@pfchangs.com</t>
  </si>
  <si>
    <t xml:space="preserve">08/12/2010                    </t>
  </si>
  <si>
    <t xml:space="preserve">08/23/2010                    </t>
  </si>
  <si>
    <t>9875</t>
  </si>
  <si>
    <t>ChevyChase.9875@pfchangs.com</t>
  </si>
  <si>
    <t>Patrick Scannell</t>
  </si>
  <si>
    <t xml:space="preserve">10/23/2008                    </t>
  </si>
  <si>
    <t>9855</t>
  </si>
  <si>
    <t>towson.9855@pfchangs.com</t>
  </si>
  <si>
    <t xml:space="preserve">10/20/2008                    </t>
  </si>
  <si>
    <t>9848</t>
  </si>
  <si>
    <t>annapolis.9848@pfchangs.com</t>
  </si>
  <si>
    <t xml:space="preserve">06/09/2008                    </t>
  </si>
  <si>
    <t>9847</t>
  </si>
  <si>
    <t>whitemarsh.9847@pfchangs.com</t>
  </si>
  <si>
    <t xml:space="preserve">03/12/2007                    </t>
  </si>
  <si>
    <t>9824</t>
  </si>
  <si>
    <t>baltimore.9824@pfchangs.com</t>
  </si>
  <si>
    <t>Donna Spinella</t>
  </si>
  <si>
    <t xml:space="preserve">05/16/2001                    </t>
  </si>
  <si>
    <t>9600</t>
  </si>
  <si>
    <t>columbia@pfchangs.com</t>
  </si>
  <si>
    <t xml:space="preserve">11/29/1999                    </t>
  </si>
  <si>
    <t>4900</t>
  </si>
  <si>
    <t>Bethesda@pfchangs.com</t>
  </si>
  <si>
    <t xml:space="preserve">11/03/2011                    </t>
  </si>
  <si>
    <t xml:space="preserve">11/14/2011                    </t>
  </si>
  <si>
    <t>9828</t>
  </si>
  <si>
    <t>2065 Apple Orchard Avenue</t>
  </si>
  <si>
    <t>The Village at Knapps Crossing</t>
  </si>
  <si>
    <t>49525</t>
  </si>
  <si>
    <t>616-447-2060</t>
  </si>
  <si>
    <t>616-447-2062</t>
  </si>
  <si>
    <t>GrandRapids.9828@pfchangs.com</t>
  </si>
  <si>
    <t>Susan Thompson</t>
  </si>
  <si>
    <t>9853</t>
  </si>
  <si>
    <t>dearborn.9853@pfchangs.com</t>
  </si>
  <si>
    <t xml:space="preserve">10/15/2007                    </t>
  </si>
  <si>
    <t>9808</t>
  </si>
  <si>
    <t>Clintontwp.9808@pfchangs.com</t>
  </si>
  <si>
    <t xml:space="preserve">08/19/2003                    </t>
  </si>
  <si>
    <t>9921</t>
  </si>
  <si>
    <t>northville.9921@pfchangs.com</t>
  </si>
  <si>
    <t xml:space="preserve">11/04/2002                    </t>
  </si>
  <si>
    <t>9918</t>
  </si>
  <si>
    <t>lansing.9918@pfchangs.com</t>
  </si>
  <si>
    <t>Brooke Filcek</t>
  </si>
  <si>
    <t xml:space="preserve">11/30/1998                    </t>
  </si>
  <si>
    <t>4300</t>
  </si>
  <si>
    <t>Troy@pfchangs.com</t>
  </si>
  <si>
    <t xml:space="preserve">02/02/2004                    </t>
  </si>
  <si>
    <t>9958</t>
  </si>
  <si>
    <t>maplegrove.9958@pfchangs.com</t>
  </si>
  <si>
    <t xml:space="preserve">11/05/2001                    </t>
  </si>
  <si>
    <t>9700</t>
  </si>
  <si>
    <t>edina.9700@pfchangs.com</t>
  </si>
  <si>
    <t xml:space="preserve">06/13/2005                    </t>
  </si>
  <si>
    <t>9900</t>
  </si>
  <si>
    <t>stlouis.9900@pfchangs.com</t>
  </si>
  <si>
    <t xml:space="preserve">12/10/2002                    </t>
  </si>
  <si>
    <t>9920</t>
  </si>
  <si>
    <t>chesterfield.9920@pfchangs.com</t>
  </si>
  <si>
    <t xml:space="preserve">11/08/1999                    </t>
  </si>
  <si>
    <t>6700</t>
  </si>
  <si>
    <t>KansasCity@pfchangs.com</t>
  </si>
  <si>
    <t xml:space="preserve">09/10/2007                    </t>
  </si>
  <si>
    <t>9999</t>
  </si>
  <si>
    <t>Ridgeland.9999@pfchangs.com</t>
  </si>
  <si>
    <t>John Mark Carroll</t>
  </si>
  <si>
    <t xml:space="preserve">12/08/2008                    </t>
  </si>
  <si>
    <t>9859</t>
  </si>
  <si>
    <t>Asheville.9859@pfchangs.com</t>
  </si>
  <si>
    <t xml:space="preserve">07/23/2007                    </t>
  </si>
  <si>
    <t>9831</t>
  </si>
  <si>
    <t>northlake.9831@pfchangs.com</t>
  </si>
  <si>
    <t xml:space="preserve">06/12/2006                    </t>
  </si>
  <si>
    <t>9998</t>
  </si>
  <si>
    <t>greensboro.9998@pfchangs.com</t>
  </si>
  <si>
    <t xml:space="preserve">11/17/2003                    </t>
  </si>
  <si>
    <t>9927</t>
  </si>
  <si>
    <t>durham.9927@pfchangs.com</t>
  </si>
  <si>
    <t xml:space="preserve">06/14/1999                    </t>
  </si>
  <si>
    <t>4600</t>
  </si>
  <si>
    <t>Raleigh@pfchangs.com</t>
  </si>
  <si>
    <t xml:space="preserve">10/06/1997                    </t>
  </si>
  <si>
    <t>2600</t>
  </si>
  <si>
    <t>charlotte@pfchangs.com</t>
  </si>
  <si>
    <t xml:space="preserve">09/02/2002                    </t>
  </si>
  <si>
    <t>9902</t>
  </si>
  <si>
    <t>omaha@pfchangs.com</t>
  </si>
  <si>
    <t xml:space="preserve">11/08/2007                    </t>
  </si>
  <si>
    <t>9842</t>
  </si>
  <si>
    <t>freehold.9842@pfchangs.com</t>
  </si>
  <si>
    <t xml:space="preserve">08/13/2007                    </t>
  </si>
  <si>
    <t>9826</t>
  </si>
  <si>
    <t>Hackensack.9826@pfchangs.com</t>
  </si>
  <si>
    <t>9984</t>
  </si>
  <si>
    <t>princeton.9984@pfchangs.com</t>
  </si>
  <si>
    <t xml:space="preserve">12/07/2004                    </t>
  </si>
  <si>
    <t>9959</t>
  </si>
  <si>
    <t>atlanticcity.9959@pfchangs.com</t>
  </si>
  <si>
    <t xml:space="preserve">10/06/2004                    </t>
  </si>
  <si>
    <t>9965</t>
  </si>
  <si>
    <t>westny.9965@pfchangs.com</t>
  </si>
  <si>
    <t>Thomas Quinlan</t>
  </si>
  <si>
    <t xml:space="preserve">12/17/2001                    </t>
  </si>
  <si>
    <t>9905</t>
  </si>
  <si>
    <t>Marlton.9905@pfchangs.com</t>
  </si>
  <si>
    <t xml:space="preserve">01/20/2003                    </t>
  </si>
  <si>
    <t>9930</t>
  </si>
  <si>
    <t>albuquerque.9930@pfchangs.com</t>
  </si>
  <si>
    <t>9945</t>
  </si>
  <si>
    <t>henderson.9945@pfchangs.com</t>
  </si>
  <si>
    <t>Robert Remington</t>
  </si>
  <si>
    <t>9929</t>
  </si>
  <si>
    <t>reno.9929@pfchangs.com</t>
  </si>
  <si>
    <t xml:space="preserve">11/05/2000                    </t>
  </si>
  <si>
    <t>8700</t>
  </si>
  <si>
    <t>PlanetHollywood@pfchangs.com</t>
  </si>
  <si>
    <t xml:space="preserve">07/19/1999                    </t>
  </si>
  <si>
    <t>5800</t>
  </si>
  <si>
    <t>Summerlin@pfchangs.com</t>
  </si>
  <si>
    <t xml:space="preserve">10/02/1996                    </t>
  </si>
  <si>
    <t>1500</t>
  </si>
  <si>
    <t>LasVegas@pfchangs.com</t>
  </si>
  <si>
    <t>Toni McGinnis</t>
  </si>
  <si>
    <t>9870</t>
  </si>
  <si>
    <t>503-491-1818</t>
  </si>
  <si>
    <t>503-491-1918</t>
  </si>
  <si>
    <t>Franchised</t>
  </si>
  <si>
    <t>Suburban</t>
  </si>
  <si>
    <t>aloft</t>
  </si>
  <si>
    <t>Aloft Birmingham Soho Square</t>
  </si>
  <si>
    <t>1903 29th Ave S</t>
  </si>
  <si>
    <t>28277-2484</t>
  </si>
  <si>
    <t>704-247-2222</t>
  </si>
  <si>
    <t>704-247-2221</t>
  </si>
  <si>
    <t>Airport</t>
  </si>
  <si>
    <t>Four Points</t>
  </si>
  <si>
    <t>Four Points By Sheraton Huntsville Airport</t>
  </si>
  <si>
    <t>1000 Glenn Hearn Blvd SW</t>
  </si>
  <si>
    <t>19901-2215</t>
  </si>
  <si>
    <t>302-678-8500</t>
  </si>
  <si>
    <t>302-678-0107</t>
  </si>
  <si>
    <t>Convention</t>
  </si>
  <si>
    <t>Sheraton Birmingham Hotel</t>
  </si>
  <si>
    <t>2101 Richard Arrington Jr. Blvd. N</t>
  </si>
  <si>
    <t>Birmingham, AL</t>
  </si>
  <si>
    <t>751-1000</t>
  </si>
  <si>
    <t>205-324-5000</t>
  </si>
  <si>
    <t>205-307-3045</t>
  </si>
  <si>
    <t>Managed</t>
  </si>
  <si>
    <t>Westin</t>
  </si>
  <si>
    <t>The Westin Huntsville</t>
  </si>
  <si>
    <t>6800 Governors Dr NW</t>
  </si>
  <si>
    <t>92802-3509</t>
  </si>
  <si>
    <t>351-500</t>
  </si>
  <si>
    <t>714-750-1811</t>
  </si>
  <si>
    <t>714- 971-3626</t>
  </si>
  <si>
    <t>Aloft Rogers-Bentonville</t>
  </si>
  <si>
    <t>S 52nd St</t>
  </si>
  <si>
    <t>972-929-9800</t>
  </si>
  <si>
    <t>972-929-0741</t>
  </si>
  <si>
    <t>Resort</t>
  </si>
  <si>
    <t>The Westin Resort &amp; Casino, Aruba</t>
  </si>
  <si>
    <t>J.E. Irausquin Boulevard 77</t>
  </si>
  <si>
    <t>Aruba</t>
  </si>
  <si>
    <t>011-297-58-6466</t>
  </si>
  <si>
    <t>011-297-58-68217</t>
  </si>
  <si>
    <t>Aloft Phoenix-Airport</t>
  </si>
  <si>
    <t>4450 E. Washington Street</t>
  </si>
  <si>
    <t>35209-2617</t>
  </si>
  <si>
    <t>205-874-8055</t>
  </si>
  <si>
    <t>205-874-8455</t>
  </si>
  <si>
    <t>Aloft Tempe</t>
  </si>
  <si>
    <t>951 E Playa Del Norte Dr</t>
  </si>
  <si>
    <t>89135-0001</t>
  </si>
  <si>
    <t>702-589-2000</t>
  </si>
  <si>
    <t>702-589-2020</t>
  </si>
  <si>
    <t>Four Points by Sheraton Tempe</t>
  </si>
  <si>
    <t>1333 Rural Road</t>
  </si>
  <si>
    <t>201-350</t>
  </si>
  <si>
    <t>407-531-3555</t>
  </si>
  <si>
    <t>407-531-3553</t>
  </si>
  <si>
    <t>Four Points by Sheraton Tucson Airport</t>
  </si>
  <si>
    <t>7060 S Tucson Blvd</t>
  </si>
  <si>
    <t>305-695-7708</t>
  </si>
  <si>
    <t>11401 NW 12th St. STE 514</t>
  </si>
  <si>
    <t>305-599-7729</t>
  </si>
  <si>
    <t>305-599-7074</t>
  </si>
  <si>
    <t>150 Peabody Pl. STE 103</t>
  </si>
  <si>
    <t>901-526-7600</t>
  </si>
  <si>
    <t>901-526-7615</t>
  </si>
  <si>
    <t>Scott Perk Perkins</t>
  </si>
  <si>
    <t>guitarperk06@comcast.net</t>
  </si>
  <si>
    <t>ryan@quintessentialwines.com</t>
  </si>
  <si>
    <t>5 Woodfield Shopping Center STE D312</t>
  </si>
  <si>
    <t>847-413-1600</t>
  </si>
  <si>
    <t>847-413-4084</t>
  </si>
  <si>
    <t>51 East Ohio St.</t>
  </si>
  <si>
    <t>312-670-1006</t>
  </si>
  <si>
    <t>312-670-1060</t>
  </si>
  <si>
    <t>Opening May 2011 - 1000 Woodward</t>
  </si>
  <si>
    <t>Fairfax</t>
  </si>
  <si>
    <t>Bernie Ralson</t>
  </si>
  <si>
    <t>bernie@selectbrandsinc.com</t>
  </si>
  <si>
    <t>Fair Oaks Shopping Center #K240, 11750 Fair Oaks</t>
  </si>
  <si>
    <t>703-352-4111</t>
  </si>
  <si>
    <t>703-352-4115</t>
  </si>
  <si>
    <t>Regency Square Shopping Center, 1420 N. Parham Rd.</t>
  </si>
  <si>
    <t>804-750-2003</t>
  </si>
  <si>
    <t>804-750-2004</t>
  </si>
  <si>
    <t>West Chester</t>
  </si>
  <si>
    <t>Opening Soon - Ridge Hill Shopping Center</t>
  </si>
  <si>
    <t>Alsonso/Dennis Kreps</t>
  </si>
  <si>
    <t>dennis@quintessentialwines.com</t>
  </si>
  <si>
    <t>Milt Klungness</t>
  </si>
  <si>
    <t>miltk@tribcsp.com</t>
  </si>
  <si>
    <t>Opening soon - 2012</t>
  </si>
  <si>
    <t>Joey Smith</t>
  </si>
  <si>
    <t>Dianna Michniewicz</t>
  </si>
  <si>
    <t>Classic</t>
  </si>
  <si>
    <t>ADDRESS</t>
  </si>
  <si>
    <t>ZIP</t>
  </si>
  <si>
    <t>Contact</t>
  </si>
  <si>
    <t>Jay Stoller</t>
  </si>
  <si>
    <t>847-957-1200</t>
  </si>
  <si>
    <t>Rob Wetzel</t>
  </si>
  <si>
    <t>502-254-8600</t>
  </si>
  <si>
    <t>Dennis Kreps</t>
  </si>
  <si>
    <t>707-226-8300</t>
  </si>
  <si>
    <t>Bill Burrill</t>
  </si>
  <si>
    <t>410-439-1602</t>
  </si>
  <si>
    <t>Capital W &amp; S</t>
  </si>
  <si>
    <t>Tim Kilcullen</t>
  </si>
  <si>
    <t>267-467-9782</t>
  </si>
  <si>
    <t>Kimpton</t>
  </si>
  <si>
    <t>PF Changs</t>
  </si>
  <si>
    <t xml:space="preserve"> </t>
  </si>
  <si>
    <t>Nat'l Account Manager</t>
  </si>
  <si>
    <t>415-816-3029</t>
  </si>
  <si>
    <t>MONTH</t>
  </si>
  <si>
    <t>QUINTESSENTIAL WINES</t>
  </si>
  <si>
    <t>Sensual Malbec</t>
  </si>
  <si>
    <t>Sensual Torrontes</t>
  </si>
  <si>
    <t xml:space="preserve">For questions, please contact: </t>
  </si>
  <si>
    <t>jacob@afandco.com</t>
  </si>
  <si>
    <t>emily.wines@kimptonhotels.com</t>
  </si>
  <si>
    <t>www.quintessentialwines.com</t>
  </si>
  <si>
    <t>HOTEL</t>
  </si>
  <si>
    <t xml:space="preserve">Distributor </t>
  </si>
  <si>
    <t xml:space="preserve">Contact Name </t>
  </si>
  <si>
    <t>Price</t>
  </si>
  <si>
    <t>FireSky Resort &amp; Spa</t>
  </si>
  <si>
    <t>4925 North Scottsdale Road</t>
  </si>
  <si>
    <t>Scottsale</t>
  </si>
  <si>
    <t>623-910-9031</t>
  </si>
  <si>
    <t xml:space="preserve">Please note that the shipping for these wines will vary from market to market. </t>
  </si>
  <si>
    <t>Argonaut Hotel</t>
  </si>
  <si>
    <t>495 Jefferson St.</t>
  </si>
  <si>
    <t>Christina Dena</t>
  </si>
  <si>
    <t>Cypress Hotel</t>
  </si>
  <si>
    <t>10050 S. DeAnza Blvd.</t>
  </si>
  <si>
    <t>Harbor Court Hotel</t>
  </si>
  <si>
    <t>165 Steuart St.</t>
  </si>
  <si>
    <t>However, the shipping costs should be in line with what you normally pay (for hotel and restaurant). If you find that shipping costs are high, please contact jacob@afandco.com</t>
  </si>
  <si>
    <t>Hotel Monaco San Francisco</t>
  </si>
  <si>
    <t>501 Geary St.</t>
  </si>
  <si>
    <t>Hotel Palomar Los Angeles</t>
  </si>
  <si>
    <t xml:space="preserve">10740 Wilshire Blvd </t>
  </si>
  <si>
    <t>Hotel Solamar</t>
  </si>
  <si>
    <t>435 Sixth Ave.</t>
  </si>
  <si>
    <t>Hotel Triton</t>
  </si>
  <si>
    <t>342 Grant St.</t>
  </si>
  <si>
    <t>Prescott Hotel</t>
  </si>
  <si>
    <t>545 Post St.</t>
  </si>
  <si>
    <t>Serrano Hotel</t>
  </si>
  <si>
    <t>405 Taylor St.</t>
  </si>
  <si>
    <t>Tuscan Inn</t>
  </si>
  <si>
    <t>425 North Point Street</t>
  </si>
  <si>
    <t>San Francisco</t>
  </si>
  <si>
    <t>CA</t>
  </si>
  <si>
    <t>Hotel Palomar SF</t>
  </si>
  <si>
    <t>12 Fourth Street</t>
  </si>
  <si>
    <t xml:space="preserve">CA </t>
  </si>
  <si>
    <t>Hotel Monaco Denver</t>
  </si>
  <si>
    <t>1717 Champa St.</t>
  </si>
  <si>
    <t>Sky Hotel</t>
  </si>
  <si>
    <t>709 East Durant Ave.</t>
  </si>
  <si>
    <t>Aspen</t>
  </si>
  <si>
    <t>Hotel George</t>
  </si>
  <si>
    <t>15 E Street, NW</t>
  </si>
  <si>
    <t>410-206-7220</t>
  </si>
  <si>
    <t>Hotel Rouge</t>
  </si>
  <si>
    <t>1315 16th Street Northwest</t>
  </si>
  <si>
    <t>Hotel Madera</t>
  </si>
  <si>
    <t>1310 New Hampshire Ave. NW</t>
  </si>
  <si>
    <t>Hotel Monaco DC</t>
  </si>
  <si>
    <t>700 F Street NW</t>
  </si>
  <si>
    <t>Topaz Hotel</t>
  </si>
  <si>
    <t>1733 North St., NW</t>
  </si>
  <si>
    <t>Washington</t>
  </si>
  <si>
    <t>DC</t>
  </si>
  <si>
    <t>Helix Hotel</t>
  </si>
  <si>
    <t>1430 Rhode Island Ave.</t>
  </si>
  <si>
    <t xml:space="preserve">Hotel Palomar Washington DC </t>
  </si>
  <si>
    <t>2121 P. Street. NW</t>
  </si>
  <si>
    <t xml:space="preserve">Epic Hotel </t>
  </si>
  <si>
    <t>270 Biscayne Blvd Way</t>
  </si>
  <si>
    <t xml:space="preserve">FL </t>
  </si>
  <si>
    <t>707-280-2867</t>
  </si>
  <si>
    <t xml:space="preserve">Vero Beach </t>
  </si>
  <si>
    <t>3500 Ocean Drive</t>
  </si>
  <si>
    <t>Vero Beach</t>
  </si>
  <si>
    <t xml:space="preserve">Hotel Palomar Atlanta </t>
  </si>
  <si>
    <t>866 West Peachtree Street, NW</t>
  </si>
  <si>
    <t>770-309-6485</t>
  </si>
  <si>
    <t>Hotel Allegro</t>
  </si>
  <si>
    <t>171 W Randolph Street</t>
  </si>
  <si>
    <t>Stoller</t>
  </si>
  <si>
    <t>312-498-8359</t>
  </si>
  <si>
    <t>Hotel Burnham</t>
  </si>
  <si>
    <t>1 W. Washington St.</t>
  </si>
  <si>
    <t>Hotel Monaco Chicago</t>
  </si>
  <si>
    <t>225 N. Wabash</t>
  </si>
  <si>
    <t>Hotel Palomar Chicago</t>
  </si>
  <si>
    <t>505 North State St.</t>
  </si>
  <si>
    <t>Chicago</t>
  </si>
  <si>
    <t>IL</t>
  </si>
  <si>
    <t>Hotel Marlowe</t>
  </si>
  <si>
    <t>25 Edwin H. Land Blvd.</t>
  </si>
  <si>
    <t>Cambridge</t>
  </si>
  <si>
    <t>Classic Wine</t>
  </si>
  <si>
    <t>617-872-9126</t>
  </si>
  <si>
    <t xml:space="preserve">Onyx Hotel </t>
  </si>
  <si>
    <t xml:space="preserve">155 Portland St. </t>
  </si>
  <si>
    <t xml:space="preserve">Nine Zero </t>
  </si>
  <si>
    <t xml:space="preserve">90 Tremont Street </t>
  </si>
  <si>
    <t xml:space="preserve">Hotel Monaco Baltimore </t>
  </si>
  <si>
    <t>2 North Charles Street</t>
  </si>
  <si>
    <t>70 Park Ave.</t>
  </si>
  <si>
    <t xml:space="preserve">70 Park Ave. at 38th St. </t>
  </si>
  <si>
    <t>646-484-6411</t>
  </si>
  <si>
    <t>1 CS-$6.67
2 CS $6.00
4 CS $5.59
10 CS $5.00</t>
  </si>
  <si>
    <t>Eventi</t>
  </si>
  <si>
    <t>851 Avenue of the Americas</t>
  </si>
  <si>
    <t>New York</t>
  </si>
  <si>
    <t>NY</t>
  </si>
  <si>
    <t>Muse Hotel</t>
  </si>
  <si>
    <t>130 W 46th Street</t>
  </si>
  <si>
    <t>Ink48</t>
  </si>
  <si>
    <t>653 11th Avenue</t>
  </si>
  <si>
    <t>Hotel Monaco Portland</t>
  </si>
  <si>
    <t>506 SW Washington St.</t>
  </si>
  <si>
    <t>Columbia Distributing</t>
  </si>
  <si>
    <t>Hotel Vintage Plaza</t>
  </si>
  <si>
    <t>422 SW Broadway</t>
  </si>
  <si>
    <t>Hotel Palomar - Dallas Texas</t>
  </si>
  <si>
    <t>5300 E. Mockingbird Ln</t>
  </si>
  <si>
    <t xml:space="preserve">TX </t>
  </si>
  <si>
    <t>817-896-8215</t>
  </si>
  <si>
    <t xml:space="preserve">Lumen </t>
  </si>
  <si>
    <t xml:space="preserve">6101 Hillcrest Ave </t>
  </si>
  <si>
    <t>Hotel Monaco Salt Lake City</t>
  </si>
  <si>
    <t>15 West 200 South</t>
  </si>
  <si>
    <t>801-694-7301</t>
  </si>
  <si>
    <t xml:space="preserve">Hotel Monaco Alexandria </t>
  </si>
  <si>
    <t>480 King Street</t>
  </si>
  <si>
    <t xml:space="preserve">Alexandria </t>
  </si>
  <si>
    <t>Select Distributing</t>
  </si>
  <si>
    <t>757-651-1313</t>
  </si>
  <si>
    <t xml:space="preserve">Hotel Palomar Arlington </t>
  </si>
  <si>
    <t>1121 N. 19th Street</t>
  </si>
  <si>
    <t>Morrison House</t>
  </si>
  <si>
    <t>116 South Alfred St.</t>
  </si>
  <si>
    <t>Alexandria</t>
  </si>
  <si>
    <t>VA</t>
  </si>
  <si>
    <t>Lorien Hotel &amp; Spa</t>
  </si>
  <si>
    <t>1600 King Street</t>
  </si>
  <si>
    <t>Alexis Hotel</t>
  </si>
  <si>
    <t>1007 First Ave.</t>
  </si>
  <si>
    <t>Hotel Monaco Seattle</t>
  </si>
  <si>
    <t>1101 4th Avenue</t>
  </si>
  <si>
    <t>Vintage Park</t>
  </si>
  <si>
    <t>1100 Fifth Ave.</t>
  </si>
  <si>
    <t>Hotel Palomar Philadelphia</t>
  </si>
  <si>
    <t>117 South 17th Street</t>
  </si>
  <si>
    <t>The Grand Hotel</t>
  </si>
  <si>
    <t>615 Second Avenue South </t>
  </si>
  <si>
    <t>The Wine Company</t>
  </si>
  <si>
    <t>952-210-2551</t>
  </si>
  <si>
    <t>PROGRAM DETAILS:</t>
  </si>
  <si>
    <t>Placement</t>
  </si>
  <si>
    <t>Type</t>
  </si>
  <si>
    <t>Product</t>
  </si>
  <si>
    <t>Pack</t>
  </si>
  <si>
    <t>Size</t>
  </si>
  <si>
    <t>750ml</t>
  </si>
  <si>
    <t>*See attached grid for pricing*</t>
  </si>
  <si>
    <t>International Wines</t>
  </si>
  <si>
    <t>Brian Herr</t>
  </si>
  <si>
    <t>David Forman</t>
  </si>
  <si>
    <t>Brian Borlik</t>
  </si>
  <si>
    <t>Don Turgeon</t>
  </si>
  <si>
    <t>Classic Wine Imports</t>
  </si>
  <si>
    <t>Randy Sheahan</t>
  </si>
  <si>
    <t>Will Bailey</t>
  </si>
  <si>
    <t>Southern Wine &amp; Spirits</t>
  </si>
  <si>
    <t>Mark Langer</t>
  </si>
  <si>
    <t>Tim Fields</t>
  </si>
  <si>
    <t>Young's Columbia</t>
  </si>
  <si>
    <t>Al Faber</t>
  </si>
  <si>
    <t>jsmith@prestigebeverage.com</t>
  </si>
  <si>
    <t>dianna@quintessentialwines.com</t>
  </si>
  <si>
    <t>Gustave Lorentz Gewurztraminer</t>
  </si>
  <si>
    <t>Case One Pricing</t>
  </si>
  <si>
    <t>Distributor's Name</t>
  </si>
  <si>
    <t>Distributor's Contact</t>
  </si>
  <si>
    <t>Case Count (6 or 12?)</t>
  </si>
  <si>
    <t>Quintesential Rep</t>
  </si>
  <si>
    <t>205-945-7101</t>
  </si>
  <si>
    <t>will@quintessentialwines.com</t>
  </si>
  <si>
    <t>AR</t>
  </si>
  <si>
    <t>Glazers</t>
  </si>
  <si>
    <t>John Samuel</t>
  </si>
  <si>
    <t>501-955-2903</t>
  </si>
  <si>
    <t>913-475-3971</t>
  </si>
  <si>
    <t>Republic National Distributing</t>
  </si>
  <si>
    <t>602-353-6961</t>
  </si>
  <si>
    <t>707-254-5122</t>
  </si>
  <si>
    <t>Robert Cohen</t>
  </si>
  <si>
    <t>970-390-5343</t>
  </si>
  <si>
    <t>Johnnie Verdeal</t>
  </si>
  <si>
    <t>303-994-5646</t>
  </si>
  <si>
    <t>Gary Squires</t>
  </si>
  <si>
    <t>860-584-1568</t>
  </si>
  <si>
    <t>garys@quintessentialwines.com</t>
  </si>
  <si>
    <t>RNDC- but do not yet carry</t>
  </si>
  <si>
    <t>Chris Kearney</t>
  </si>
  <si>
    <t>954-232-4747</t>
  </si>
  <si>
    <t>Megan 'Cushman' de Zendegui</t>
  </si>
  <si>
    <t>Prime Wine and Spirits</t>
  </si>
  <si>
    <t>Michael Sunshine</t>
  </si>
  <si>
    <t>770-582-0115</t>
  </si>
  <si>
    <t>Mark Reed</t>
  </si>
  <si>
    <t>712-336-3492</t>
  </si>
  <si>
    <t>midwestbeverage@yahoo.com</t>
  </si>
  <si>
    <t xml:space="preserve">Idaho Wine Merchant </t>
  </si>
  <si>
    <t>208-345-7510</t>
  </si>
  <si>
    <t>Keith Nyquist</t>
  </si>
  <si>
    <t>208.841.1013</t>
  </si>
  <si>
    <t>keith@wildwestwines.com</t>
  </si>
  <si>
    <t>317-636-6092</t>
  </si>
  <si>
    <t>KS</t>
  </si>
  <si>
    <t>RNDC-KY</t>
  </si>
  <si>
    <t>Matt Baugher</t>
  </si>
  <si>
    <t>502-254-8717</t>
  </si>
  <si>
    <t>248-345-2348</t>
  </si>
  <si>
    <t>Paul Bologna Fine Wines</t>
  </si>
  <si>
    <t>Paul Bologna</t>
  </si>
  <si>
    <t>225-268-2482</t>
  </si>
  <si>
    <t>504-231-5894</t>
  </si>
  <si>
    <t>781-352-1100</t>
  </si>
  <si>
    <t>tj@quintessentialwines.com</t>
  </si>
  <si>
    <t>Montgomery County, MD</t>
  </si>
  <si>
    <t>Montgomery County DLC</t>
  </si>
  <si>
    <t>301 509-6870</t>
  </si>
  <si>
    <t>grapevine@millenicom.com</t>
  </si>
  <si>
    <t>Eagle Eye</t>
  </si>
  <si>
    <t>Mary Wajda</t>
  </si>
  <si>
    <t>734-467-7088</t>
  </si>
  <si>
    <t>651-487-1212</t>
  </si>
  <si>
    <t xml:space="preserve">MO </t>
  </si>
  <si>
    <t>Major Brands</t>
  </si>
  <si>
    <t>Mindy Jorgensen</t>
  </si>
  <si>
    <t>816-701-2600</t>
  </si>
  <si>
    <t>MS</t>
  </si>
  <si>
    <t>Curvin Schnieder</t>
  </si>
  <si>
    <t>Mutual Dist Co</t>
  </si>
  <si>
    <t>Ted Campbell</t>
  </si>
  <si>
    <t>919-828-3842</t>
  </si>
  <si>
    <t>916-616-3409</t>
  </si>
  <si>
    <t>Ems3307@aol.com</t>
  </si>
  <si>
    <t>RNDC-Eagle</t>
  </si>
  <si>
    <t>Tim Leniham</t>
  </si>
  <si>
    <t>402-339-9100</t>
  </si>
  <si>
    <t>631-252-4389</t>
  </si>
  <si>
    <t>Larry Walden</t>
  </si>
  <si>
    <t>505-345-4492</t>
  </si>
  <si>
    <t>702-876-4500</t>
  </si>
  <si>
    <t>NY-metro</t>
  </si>
  <si>
    <t>NY-upstate</t>
  </si>
  <si>
    <t>Buckeye Distributing</t>
  </si>
  <si>
    <t>Andy Poffenbaugh</t>
  </si>
  <si>
    <t>614-374-4896</t>
  </si>
  <si>
    <t>Jeff Coyle</t>
  </si>
  <si>
    <t>405-702-4500</t>
  </si>
  <si>
    <t>Young's Columbia (Not Yet)</t>
  </si>
  <si>
    <t>Dave Tanner</t>
  </si>
  <si>
    <t>503-274-9990</t>
  </si>
  <si>
    <t>Eric Mummert</t>
  </si>
  <si>
    <t>206-321-6284</t>
  </si>
  <si>
    <t>eric@quintessentialwines.com</t>
  </si>
  <si>
    <t>Capital W&amp;S</t>
  </si>
  <si>
    <t xml:space="preserve">Pete Mitchell </t>
  </si>
  <si>
    <t>215-917-6016</t>
  </si>
  <si>
    <t>Palmetto Distributing</t>
  </si>
  <si>
    <t>Brad Norton</t>
  </si>
  <si>
    <t>843-763-8030</t>
  </si>
  <si>
    <t>TN - Memphis</t>
  </si>
  <si>
    <t>Victor Robilio (registration in progress)</t>
  </si>
  <si>
    <t>Marne Anderson</t>
  </si>
  <si>
    <t>901-362-0933</t>
  </si>
  <si>
    <t>Scott 'Perk' Perkins</t>
  </si>
  <si>
    <t>615-416-2460</t>
  </si>
  <si>
    <t>TN - Nashville</t>
  </si>
  <si>
    <t>Horizon W&amp;S (considering registration)</t>
  </si>
  <si>
    <t>Mitchell Hilt</t>
  </si>
  <si>
    <t xml:space="preserve">615-320-7292 </t>
  </si>
  <si>
    <t>TN - Chattanooga</t>
  </si>
  <si>
    <t>Athens Chattanooga (registration in progress)</t>
  </si>
  <si>
    <t>423-629-7311</t>
  </si>
  <si>
    <t>TN - Knoxville</t>
  </si>
  <si>
    <t>B&amp;T Dist (registration in progress)</t>
  </si>
  <si>
    <t>David Henry</t>
  </si>
  <si>
    <t>865-602-2233</t>
  </si>
  <si>
    <t>972-595-6100</t>
  </si>
  <si>
    <t xml:space="preserve">817-896-8215 </t>
  </si>
  <si>
    <t>Tony Gann</t>
  </si>
  <si>
    <t>801-977-6800</t>
  </si>
  <si>
    <t xml:space="preserve">801-694-7301  </t>
  </si>
  <si>
    <t>spyguy13@hotmail.com</t>
  </si>
  <si>
    <t>Hop N Wine</t>
  </si>
  <si>
    <t>Joseph Fritz</t>
  </si>
  <si>
    <t>703-421-2337</t>
  </si>
  <si>
    <t>Wineslr@aol.com</t>
  </si>
  <si>
    <t>Scott Elings</t>
  </si>
  <si>
    <t>425-227-6740</t>
  </si>
  <si>
    <t>262-821-0600</t>
  </si>
  <si>
    <t>Simonsig Chenin Blanc</t>
  </si>
  <si>
    <t>National Distributing</t>
  </si>
  <si>
    <t>404-696-9440</t>
  </si>
  <si>
    <t>RNDC LA</t>
  </si>
  <si>
    <t>Mike Bonfanti</t>
  </si>
  <si>
    <t>504-837-1500</t>
  </si>
  <si>
    <t>Mutual Distributing Co</t>
  </si>
  <si>
    <t>Star Distributing</t>
  </si>
  <si>
    <t>Peter Margolin</t>
  </si>
  <si>
    <t>901-363-5555</t>
  </si>
  <si>
    <t>Horizon Dist.</t>
  </si>
  <si>
    <t xml:space="preserve">801.694.7301  </t>
  </si>
  <si>
    <t>VA North</t>
  </si>
  <si>
    <t>Reggie Roberts</t>
  </si>
  <si>
    <t>703-631-8100</t>
  </si>
  <si>
    <t>VA South</t>
  </si>
  <si>
    <t>Associated Distributors</t>
  </si>
  <si>
    <t>John Lohr</t>
  </si>
  <si>
    <t>757-424-6300</t>
  </si>
  <si>
    <t>Wine Cellar Placement</t>
  </si>
  <si>
    <t>NOT mandatory, needs to be sold in.</t>
  </si>
  <si>
    <t>Mo.Co. MD</t>
  </si>
  <si>
    <t>Quintessential Wines is pleased to announce….</t>
  </si>
  <si>
    <t>RE: PRICING</t>
  </si>
  <si>
    <t>RE: INVENTORY</t>
  </si>
  <si>
    <t>There are not many PF Chang’s and we need our foot in the door. Work with your distributor to set an appointment and personally make a presentation to each of your locations - per DK.</t>
  </si>
  <si>
    <t>Attached with this memo:</t>
  </si>
  <si>
    <t>Location List</t>
  </si>
  <si>
    <t>Case One Pricing Grid</t>
  </si>
  <si>
    <t>Training Sheets</t>
  </si>
  <si>
    <t>Thank you for helping to make this program successful!</t>
  </si>
  <si>
    <r>
      <t>Additional placements</t>
    </r>
    <r>
      <rPr>
        <sz val="12"/>
        <color indexed="8"/>
        <rFont val="Times New Roman"/>
        <family val="1"/>
      </rPr>
      <t>: Use this opportunity to present additional placements.  Although management is asked to use the ‘wine-cellar’ list only, additional placements could certainly be possible.  Any additional placements will help to open up opportunities on the core mandated anchor list in the future.</t>
    </r>
  </si>
  <si>
    <r>
      <t>Recap form</t>
    </r>
    <r>
      <rPr>
        <sz val="12"/>
        <color indexed="8"/>
        <rFont val="Times New Roman"/>
        <family val="1"/>
      </rPr>
      <t xml:space="preserve">: Complete recap form by due dates. Coming soon from Dianna.  </t>
    </r>
  </si>
  <si>
    <t>Description</t>
  </si>
  <si>
    <t>Shopping Ctr</t>
  </si>
  <si>
    <t>Regional VP</t>
  </si>
  <si>
    <t>Huntsville</t>
  </si>
  <si>
    <t>305 The Bridge St. Suite 101</t>
  </si>
  <si>
    <t>Bridge Street Town Centre</t>
  </si>
  <si>
    <t>35806</t>
  </si>
  <si>
    <t>(256) 327-8320</t>
  </si>
  <si>
    <t>Kenneth Tyrrell</t>
  </si>
  <si>
    <t>Jay Roberts</t>
  </si>
  <si>
    <t>Glen Beasley</t>
  </si>
  <si>
    <t>233 Summit Blvd.</t>
  </si>
  <si>
    <t>The Summit</t>
  </si>
  <si>
    <t>35243</t>
  </si>
  <si>
    <t>(205) 967-0040</t>
  </si>
  <si>
    <t>(205) 967-3661</t>
  </si>
  <si>
    <t>Jason Woffenden</t>
  </si>
  <si>
    <t>Rogers</t>
  </si>
  <si>
    <t>2203 S Promenade, Suite 13100</t>
  </si>
  <si>
    <t>Pinnacle Hills Promenade</t>
  </si>
  <si>
    <t>Fayetteville</t>
  </si>
  <si>
    <t>72703</t>
  </si>
  <si>
    <t>(479) 621-0491</t>
  </si>
  <si>
    <t>(479) 621-5285</t>
  </si>
  <si>
    <t>William Van Hersh</t>
  </si>
  <si>
    <t>Mark Kirke</t>
  </si>
  <si>
    <t>Art Kilmer</t>
  </si>
  <si>
    <t>Little Rock</t>
  </si>
  <si>
    <t>317 S Shackleford Rd.</t>
  </si>
  <si>
    <t>72211</t>
  </si>
  <si>
    <t>(501) 225-4424</t>
  </si>
  <si>
    <t>(501) 225-4726</t>
  </si>
  <si>
    <t>Goodyear</t>
  </si>
  <si>
    <t>14681 W McDowell Rd.</t>
  </si>
  <si>
    <t>At Home District</t>
  </si>
  <si>
    <t>85395</t>
  </si>
  <si>
    <t>(623) 536-3222</t>
  </si>
  <si>
    <t>(623) 536-4888</t>
  </si>
  <si>
    <t>MaryBeth Garrett</t>
  </si>
  <si>
    <t>Richie Valenti</t>
  </si>
  <si>
    <t>Roxanne Pronk</t>
  </si>
  <si>
    <t>Happy Valley</t>
  </si>
  <si>
    <t>2420 W Happy Valley Rd.</t>
  </si>
  <si>
    <t>Norterra</t>
  </si>
  <si>
    <t>85085</t>
  </si>
  <si>
    <t>(623) 707-4495</t>
  </si>
  <si>
    <t>(623) 707-4496</t>
  </si>
  <si>
    <t>Maria Walton</t>
  </si>
  <si>
    <t>The Waterfront</t>
  </si>
  <si>
    <t>7135 E Camelback Rd. Suite 101</t>
  </si>
  <si>
    <t>85251</t>
  </si>
  <si>
    <t>(480) 949-2610</t>
  </si>
  <si>
    <t>(480) 949-5312</t>
  </si>
  <si>
    <t>Brian Shaw</t>
  </si>
  <si>
    <t>Superstition Springs</t>
  </si>
  <si>
    <t>6610 E Superstition Springs Blvd.</t>
  </si>
  <si>
    <t>85206</t>
  </si>
  <si>
    <t>(480) 218-4900</t>
  </si>
  <si>
    <t>(480) 218-4999</t>
  </si>
  <si>
    <t>John Prewitt</t>
  </si>
  <si>
    <t>16170 N 83rd Ave.</t>
  </si>
  <si>
    <t>85382</t>
  </si>
  <si>
    <t>(623) 412-3335</t>
  </si>
  <si>
    <t>(623) 412-3340</t>
  </si>
  <si>
    <t>Blaine Borst</t>
  </si>
  <si>
    <t>3255 W Chandler Blvd.</t>
  </si>
  <si>
    <t>Chandler Fashion Center</t>
  </si>
  <si>
    <t>85226</t>
  </si>
  <si>
    <t>(480) 899-0472</t>
  </si>
  <si>
    <t>(480) 899-0492</t>
  </si>
  <si>
    <t>Michael Gaietto</t>
  </si>
  <si>
    <t>1805 E River Rd. Suite 100</t>
  </si>
  <si>
    <t>Joesler Village</t>
  </si>
  <si>
    <t>85718</t>
  </si>
  <si>
    <t>(520) 615-8788</t>
  </si>
  <si>
    <t>(520) 615-9797</t>
  </si>
  <si>
    <t>Richard Bolanos</t>
  </si>
  <si>
    <t>Kierland</t>
  </si>
  <si>
    <t>7132 E Greenway Pkwy.</t>
  </si>
  <si>
    <t>Kierland Commons</t>
  </si>
  <si>
    <t>85254</t>
  </si>
  <si>
    <t>(480) 367-2999</t>
  </si>
  <si>
    <t>(480) 367-4999</t>
  </si>
  <si>
    <t>Mark Miller</t>
  </si>
  <si>
    <t>Tempe</t>
  </si>
  <si>
    <t>740 S Mill Ave. #140</t>
  </si>
  <si>
    <t>85281</t>
  </si>
  <si>
    <t>(480) 731-4600</t>
  </si>
  <si>
    <t>847-290-1600</t>
  </si>
  <si>
    <t>847-290-1129</t>
  </si>
  <si>
    <t>Sheraton Virginia Beach Oceanfront Hotel</t>
  </si>
  <si>
    <t>3501 Atlantic Ave</t>
  </si>
  <si>
    <t>01453-1805</t>
  </si>
  <si>
    <t>978-534-9000</t>
  </si>
  <si>
    <t>978-534-0891</t>
  </si>
  <si>
    <t>The Westin Alexandria</t>
  </si>
  <si>
    <t>480 Courthouse Square</t>
  </si>
  <si>
    <t>703-253-8600</t>
  </si>
  <si>
    <t>703-253-8605</t>
  </si>
  <si>
    <t>The Westin Arlington Gateway</t>
  </si>
  <si>
    <t>801 N. Glebe Road</t>
  </si>
  <si>
    <t>703-717-6200</t>
  </si>
  <si>
    <t>703-717-6204</t>
  </si>
  <si>
    <t>The Westin Reston Heights</t>
  </si>
  <si>
    <t>11750 Sunrise Valley Dr</t>
  </si>
  <si>
    <t>(011)599-543-6700</t>
  </si>
  <si>
    <t>(011)599-543-6004</t>
  </si>
  <si>
    <t>The Westin Richmond</t>
  </si>
  <si>
    <t>6631 West Broad Street</t>
  </si>
  <si>
    <t>28202-2424</t>
  </si>
  <si>
    <t>704 333-1999</t>
  </si>
  <si>
    <t>704 333-0699</t>
  </si>
  <si>
    <t>The Westin Tysons Corner</t>
  </si>
  <si>
    <t>7801 Leesburg Pike</t>
  </si>
  <si>
    <t>Falls Church</t>
  </si>
  <si>
    <t>21201-3703</t>
  </si>
  <si>
    <t>410-752-1100</t>
  </si>
  <si>
    <t>410-385-6865</t>
  </si>
  <si>
    <t>The Westin Virginia Beach Town Center</t>
  </si>
  <si>
    <t>4535 Commerce St</t>
  </si>
  <si>
    <t>90017-3803</t>
  </si>
  <si>
    <t>213-488-3500</t>
  </si>
  <si>
    <t>213-629-3230</t>
  </si>
  <si>
    <t>The Westin Washington Dulles Airport</t>
  </si>
  <si>
    <t>2520 Wasser Ter</t>
  </si>
  <si>
    <t>214-761-0000</t>
  </si>
  <si>
    <t>214-761-0001</t>
  </si>
  <si>
    <t>The Equinox, a Luxury Collection Golf Resort &amp; Spa, Vermont</t>
  </si>
  <si>
    <t>3567 Main Street</t>
  </si>
  <si>
    <t>Route 7A</t>
  </si>
  <si>
    <t>Manchester Village</t>
  </si>
  <si>
    <t>07960-4768</t>
  </si>
  <si>
    <t>973-539-7300</t>
  </si>
  <si>
    <t>973-984-1036</t>
  </si>
  <si>
    <t>Sheraton Burlington Hotel &amp; Conference Center</t>
  </si>
  <si>
    <t>870 Williston Road</t>
  </si>
  <si>
    <t>Burlington</t>
  </si>
  <si>
    <t>Vermont</t>
  </si>
  <si>
    <t>05403</t>
  </si>
  <si>
    <t>802-865-6600</t>
  </si>
  <si>
    <t>802-865-6670</t>
  </si>
  <si>
    <t>Four Points by Sheraton Downtown Seattle Center</t>
  </si>
  <si>
    <t>601 Roy St</t>
  </si>
  <si>
    <t>33142-6704</t>
  </si>
  <si>
    <t>305-871-3800</t>
  </si>
  <si>
    <t>305-876-9899</t>
  </si>
  <si>
    <t>Sheraton Bellevue Hotel</t>
  </si>
  <si>
    <t>100 112th Ave NE</t>
  </si>
  <si>
    <t>Sheraton Seattle Hotel</t>
  </si>
  <si>
    <t>1400 Sixth Avenue</t>
  </si>
  <si>
    <t>Seattle, WA</t>
  </si>
  <si>
    <t>206-621-9000</t>
  </si>
  <si>
    <t>206-621-8441</t>
  </si>
  <si>
    <t>W Seattle</t>
  </si>
  <si>
    <t>1112 Fourth Avenue</t>
  </si>
  <si>
    <t>206-264-6000</t>
  </si>
  <si>
    <t>206-264-6100</t>
  </si>
  <si>
    <t>The Westin Bellevue</t>
  </si>
  <si>
    <t>600 Bellevue Way NE</t>
  </si>
  <si>
    <t>425-638-1000</t>
  </si>
  <si>
    <t>425-638-1040</t>
  </si>
  <si>
    <t>The Westin Seattle</t>
  </si>
  <si>
    <t>1900 Fifth Avenue</t>
  </si>
  <si>
    <t>206-728-1000</t>
  </si>
  <si>
    <t>206-728-2259</t>
  </si>
  <si>
    <t>Aloft Green Bay</t>
  </si>
  <si>
    <t>465 Pilgrim Way</t>
  </si>
  <si>
    <t>75201-4804</t>
  </si>
  <si>
    <t>214-261-4491</t>
  </si>
  <si>
    <t>214-261-4499</t>
  </si>
  <si>
    <t>Aloft Milwaukee Downtown</t>
  </si>
  <si>
    <t>1230 N. Old World Third Street</t>
  </si>
  <si>
    <t>10018-1401</t>
  </si>
  <si>
    <t>212-643-0770</t>
  </si>
  <si>
    <t>646-571-2001</t>
  </si>
  <si>
    <t>Four Points by Sheraton Milwaukee North</t>
  </si>
  <si>
    <t>8900 N Kildeer Ct</t>
  </si>
  <si>
    <t>93726-5307</t>
  </si>
  <si>
    <t>559-226-2200</t>
  </si>
  <si>
    <t>559-222-7147</t>
  </si>
  <si>
    <t>Sheraton Madison Hotel</t>
  </si>
  <si>
    <t>706 John Nolen Dr</t>
  </si>
  <si>
    <t>Buffalo.9870@pfchangs.com</t>
  </si>
  <si>
    <t xml:space="preserve">10/08/2007                    </t>
  </si>
  <si>
    <t>9815</t>
  </si>
  <si>
    <t>albany.9815@pfchangs.com</t>
  </si>
  <si>
    <t xml:space="preserve">11/01/2003                    </t>
  </si>
  <si>
    <t>9946</t>
  </si>
  <si>
    <t>victor.9946@pfchangs.com</t>
  </si>
  <si>
    <t xml:space="preserve">07/24/2000                    </t>
  </si>
  <si>
    <t>5500</t>
  </si>
  <si>
    <t>WhitePlains@pfchangs.com</t>
  </si>
  <si>
    <t xml:space="preserve">04/19/1999                    </t>
  </si>
  <si>
    <t>4800</t>
  </si>
  <si>
    <t>Westbury@pfchangs.com</t>
  </si>
  <si>
    <t>Michael Scannello</t>
  </si>
  <si>
    <t>9863</t>
  </si>
  <si>
    <t>Akron.9863@pfchangs.com</t>
  </si>
  <si>
    <t xml:space="preserve">10/01/2007                    </t>
  </si>
  <si>
    <t>9801</t>
  </si>
  <si>
    <t>maumee.9801@pfchangs.com</t>
  </si>
  <si>
    <t>9996</t>
  </si>
  <si>
    <t>dayton.9996@pfchangs.com</t>
  </si>
  <si>
    <t xml:space="preserve">03/01/2004                    </t>
  </si>
  <si>
    <t>9948</t>
  </si>
  <si>
    <t>westchester.9948@pfchangs.com</t>
  </si>
  <si>
    <t xml:space="preserve">06/16/2003                    </t>
  </si>
  <si>
    <t>9933</t>
  </si>
  <si>
    <t>dublin.9933@pfchangs.com</t>
  </si>
  <si>
    <t xml:space="preserve">09/18/2000                    </t>
  </si>
  <si>
    <t>8100</t>
  </si>
  <si>
    <t>beachwood@pfchangs.com</t>
  </si>
  <si>
    <t xml:space="preserve">09/11/2000                    </t>
  </si>
  <si>
    <t>5900</t>
  </si>
  <si>
    <t>norwood@pfchangs.com</t>
  </si>
  <si>
    <t xml:space="preserve">09/06/1999                    </t>
  </si>
  <si>
    <t>6500</t>
  </si>
  <si>
    <t>Columbus@pfchangs.com</t>
  </si>
  <si>
    <t xml:space="preserve">12/13/2004                    </t>
  </si>
  <si>
    <t>9969</t>
  </si>
  <si>
    <t>okcity.9969@pfchangs.com</t>
  </si>
  <si>
    <t xml:space="preserve">12/29/2002                    </t>
  </si>
  <si>
    <t>9924</t>
  </si>
  <si>
    <t>tulsa.9924@pfchangs.com</t>
  </si>
  <si>
    <t xml:space="preserve">04/02/2007                    </t>
  </si>
  <si>
    <t>9830</t>
  </si>
  <si>
    <t>eugene.9830@pfchangs.com</t>
  </si>
  <si>
    <t xml:space="preserve">08/22/2005                    </t>
  </si>
  <si>
    <t>9974</t>
  </si>
  <si>
    <t>bridgeport.9974@pfchangs.com</t>
  </si>
  <si>
    <t xml:space="preserve">10/04/2004                    </t>
  </si>
  <si>
    <t>9200</t>
  </si>
  <si>
    <t>hillsboro.9200@pfchangs.com</t>
  </si>
  <si>
    <t>Anthony Morales</t>
  </si>
  <si>
    <t xml:space="preserve">10/06/2003                    </t>
  </si>
  <si>
    <t>9950</t>
  </si>
  <si>
    <t>32801-1414</t>
  </si>
  <si>
    <t>407-843-6664</t>
  </si>
  <si>
    <t>407-648-5414</t>
  </si>
  <si>
    <t>Four Points by Sheraton Tucson University Plaza</t>
  </si>
  <si>
    <t>1900 East Speedway Blvd.</t>
  </si>
  <si>
    <t>Tucson, AZ</t>
  </si>
  <si>
    <t>520-327-7341</t>
  </si>
  <si>
    <t>520-327-0276</t>
  </si>
  <si>
    <t>Owned</t>
  </si>
  <si>
    <t>Luxury Collection</t>
  </si>
  <si>
    <t>The Phoenician</t>
  </si>
  <si>
    <t>6000 E. Camelback Road</t>
  </si>
  <si>
    <t>Phoenix, AZ</t>
  </si>
  <si>
    <t>501-750</t>
  </si>
  <si>
    <t>480-941-8200</t>
  </si>
  <si>
    <t>480-947-4311</t>
  </si>
  <si>
    <t>Sheraton Crescent Hotel</t>
  </si>
  <si>
    <t>2620 W. Dunlap Ave.</t>
  </si>
  <si>
    <t>602-943-8200</t>
  </si>
  <si>
    <t>602-371-2857</t>
  </si>
  <si>
    <t>Sheraton Phoenix Airport Hotel Tempe</t>
  </si>
  <si>
    <t>1600 S 52nd St</t>
  </si>
  <si>
    <t>15601-9387</t>
  </si>
  <si>
    <t>724-836-6060</t>
  </si>
  <si>
    <t>724-834-5640</t>
  </si>
  <si>
    <t>Sheraton Phoenix Downtown Hotel</t>
  </si>
  <si>
    <t>340 North 3rd Street</t>
  </si>
  <si>
    <t>85004</t>
  </si>
  <si>
    <t>602-262-2500</t>
  </si>
  <si>
    <t>602-262-2501</t>
  </si>
  <si>
    <t>Sheraton Tucson Hotel &amp; Suites</t>
  </si>
  <si>
    <t>5151 E Grant Rd</t>
  </si>
  <si>
    <t>L8P 4V3</t>
  </si>
  <si>
    <t>905-529-5515</t>
  </si>
  <si>
    <t>905-529-8266</t>
  </si>
  <si>
    <t>Sheraton Wild Horse Pass Resort &amp; Spa</t>
  </si>
  <si>
    <t>5594 W. Wild Horse Pass Blvd.</t>
  </si>
  <si>
    <t>602-225-0100</t>
  </si>
  <si>
    <t>602-225-0300</t>
  </si>
  <si>
    <t>W</t>
  </si>
  <si>
    <t>W Scottsdale</t>
  </si>
  <si>
    <t>7277 East Camelback Road</t>
  </si>
  <si>
    <t>480-970-2100</t>
  </si>
  <si>
    <t>480-970-2125</t>
  </si>
  <si>
    <t>The Westin Kierland Resort &amp; Spa</t>
  </si>
  <si>
    <t>6902 East Greenway Parkway</t>
  </si>
  <si>
    <t>480-624-1000</t>
  </si>
  <si>
    <t>480-624-1001</t>
  </si>
  <si>
    <t>The Westin La Paloma</t>
  </si>
  <si>
    <t>3800 E. Sunrise Drive</t>
  </si>
  <si>
    <t>520-742-6000</t>
  </si>
  <si>
    <t>520-577-5878</t>
  </si>
  <si>
    <t>The Westin Phoenix Downtown</t>
  </si>
  <si>
    <t>333 N. Central Avenue</t>
  </si>
  <si>
    <t>602-429-3500</t>
  </si>
  <si>
    <t>602-429-3505</t>
  </si>
  <si>
    <t>M637</t>
  </si>
  <si>
    <t>Le Meridien</t>
  </si>
  <si>
    <t>Le Meridien Bora Bora</t>
  </si>
  <si>
    <t>BP 190</t>
  </si>
  <si>
    <t>Vaitape</t>
  </si>
  <si>
    <t>Bora Bora</t>
  </si>
  <si>
    <t>French Polynesia</t>
  </si>
  <si>
    <t>French Polynesian</t>
  </si>
  <si>
    <t>689-605151</t>
  </si>
  <si>
    <t>689-605152</t>
  </si>
  <si>
    <t>M651</t>
  </si>
  <si>
    <t>St. Regis</t>
  </si>
  <si>
    <t>St. Regis Resort, Bora Bora</t>
  </si>
  <si>
    <t>Motu Ome'e BP506</t>
  </si>
  <si>
    <t>689-607888</t>
  </si>
  <si>
    <t>689-607860</t>
  </si>
  <si>
    <t>Aloft Ontario-Rancho Cucamonga</t>
  </si>
  <si>
    <t>10480 4th St</t>
  </si>
  <si>
    <t>85281-2151</t>
  </si>
  <si>
    <t>480-621-3300</t>
  </si>
  <si>
    <t>480-621-3303</t>
  </si>
  <si>
    <t>Four Points by Sheraton Bakersfield</t>
  </si>
  <si>
    <t>5101 California Ave</t>
  </si>
  <si>
    <t>23235-4813</t>
  </si>
  <si>
    <t>804-323-1144</t>
  </si>
  <si>
    <t>804-320-5255</t>
  </si>
  <si>
    <t>Four Points by Sheraton Fresno</t>
  </si>
  <si>
    <t>3737 N Blackstone Ave</t>
  </si>
  <si>
    <t>215-387-8000</t>
  </si>
  <si>
    <t>215-387-7920</t>
  </si>
  <si>
    <t>Four Points by Sheraton Hotel &amp; Suites San Francisco Airport</t>
  </si>
  <si>
    <t>264 S Airport Blvd</t>
  </si>
  <si>
    <t>South San Francisco</t>
  </si>
  <si>
    <t>07086-6744</t>
  </si>
  <si>
    <t>201-617-5600</t>
  </si>
  <si>
    <t>201-617-5627</t>
  </si>
  <si>
    <t>Four Points by Sheraton Los Angeles International Airport</t>
  </si>
  <si>
    <t>9750 Airport Blvd</t>
  </si>
  <si>
    <t>20005-4011</t>
  </si>
  <si>
    <t>202-289-7600</t>
  </si>
  <si>
    <t>202-289-3310</t>
  </si>
  <si>
    <t>Four Points by Sheraton Los Angeles Westside</t>
  </si>
  <si>
    <t>5990 Green Valley Cir</t>
  </si>
  <si>
    <t>52240-4016</t>
  </si>
  <si>
    <t>319-337-4058</t>
  </si>
  <si>
    <t>319-337-9045</t>
  </si>
  <si>
    <t>Four Points by Sheraton Ontario-Rancho Cucamonga</t>
  </si>
  <si>
    <t>11960 Foothills Boulevard</t>
  </si>
  <si>
    <t>20005-2704</t>
  </si>
  <si>
    <t>202 429 1700</t>
  </si>
  <si>
    <t>202 872 0591</t>
  </si>
  <si>
    <t>Four Points by Sheraton Pleasanton</t>
  </si>
  <si>
    <t>5115 Hopyard Rd</t>
  </si>
  <si>
    <t>505-881-0000</t>
  </si>
  <si>
    <t>505-881-3736</t>
  </si>
  <si>
    <t>Four Points by Sheraton Sacramento International Airport</t>
  </si>
  <si>
    <t>4900 Duckhorn Dr</t>
  </si>
  <si>
    <t>55403-2520</t>
  </si>
  <si>
    <t>612-746-4600</t>
  </si>
  <si>
    <t>612-746-4890</t>
  </si>
  <si>
    <t>Four Points by Sheraton San Diego</t>
  </si>
  <si>
    <t>8110 Aero Dr</t>
  </si>
  <si>
    <t>19047-8306</t>
  </si>
  <si>
    <t>215-547-4100</t>
  </si>
  <si>
    <t>Four Points by Sheraton San Francisco Bay Bridge</t>
  </si>
  <si>
    <t>1603 Powell St</t>
  </si>
  <si>
    <t>T1Y 6B8</t>
  </si>
  <si>
    <t>403-291-0107</t>
  </si>
  <si>
    <t>403-291-2834</t>
  </si>
  <si>
    <t>Four Points by Sheraton San Jose Downtown</t>
  </si>
  <si>
    <t>211 S 1st St</t>
  </si>
  <si>
    <t>972-668-6011</t>
  </si>
  <si>
    <t>972-668-6032</t>
  </si>
  <si>
    <t>Four Points by Sheraton San Rafael</t>
  </si>
  <si>
    <t>1010 Northgate Dr</t>
  </si>
  <si>
    <t>32822-5020</t>
  </si>
  <si>
    <t>407-240-5555</t>
  </si>
  <si>
    <t>407-240-1300</t>
  </si>
  <si>
    <t>Four Points by Sheraton Ventura Harbor Resort</t>
  </si>
  <si>
    <t>1050 Schooner Dr</t>
  </si>
  <si>
    <t>Ventura</t>
  </si>
  <si>
    <t>94089-1206</t>
  </si>
  <si>
    <t>408-745-6000</t>
  </si>
  <si>
    <t>408-734-8276</t>
  </si>
  <si>
    <t>Le Meridien San Francisco</t>
  </si>
  <si>
    <t>333 Battery St</t>
  </si>
  <si>
    <t>V2L 5L3</t>
  </si>
  <si>
    <t>250-564-7100</t>
  </si>
  <si>
    <t>250-564-7199</t>
  </si>
  <si>
    <t>Le Parker Meridien Palm Springs</t>
  </si>
  <si>
    <t>4200 E Palm Canyon Dr</t>
  </si>
  <si>
    <t>Palm Springs</t>
  </si>
  <si>
    <t>75244-6002</t>
  </si>
  <si>
    <t>972-661-3600</t>
  </si>
  <si>
    <t>972-385-3156</t>
  </si>
  <si>
    <t>Palace Hotel</t>
  </si>
  <si>
    <t>2 New Montgomery Street</t>
  </si>
  <si>
    <t>San Francisco/San Mateo/Oakland</t>
  </si>
  <si>
    <t>415-512-1111</t>
  </si>
  <si>
    <t>415-543-0671</t>
  </si>
  <si>
    <t>SLS Hotel at Beverly Hills, a Luxury Collection Hotel</t>
  </si>
  <si>
    <t>465 S. La Cienega Boulevard</t>
  </si>
  <si>
    <t>Los Angeles-Long Beach, CA</t>
  </si>
  <si>
    <t>310-247-0400</t>
  </si>
  <si>
    <t>310-246-2165</t>
  </si>
  <si>
    <t>U.S. Grant</t>
  </si>
  <si>
    <t>326 Broadway</t>
  </si>
  <si>
    <t>San Diego, CA</t>
  </si>
  <si>
    <t>92101</t>
  </si>
  <si>
    <t>619-232-3121</t>
  </si>
  <si>
    <t>619-239-9517</t>
  </si>
  <si>
    <t>Sheraton Agoura Hills Hotel</t>
  </si>
  <si>
    <t>30100 Agoura Rd</t>
  </si>
  <si>
    <t>Agoura Hills</t>
  </si>
  <si>
    <t>14303-1102</t>
  </si>
  <si>
    <t xml:space="preserve">716-285-3361 </t>
  </si>
  <si>
    <t>716-285-3900</t>
  </si>
  <si>
    <t>Sheraton Anaheim Hotel</t>
  </si>
  <si>
    <t>900 S Disneyland Dr</t>
  </si>
  <si>
    <t>33334-3640</t>
  </si>
  <si>
    <t>954-772-1331</t>
  </si>
  <si>
    <t>954-491-9087</t>
  </si>
  <si>
    <t>Sheraton Carlsbad Resort &amp; Spa</t>
  </si>
  <si>
    <t>5480 Grand Pacific Drive</t>
  </si>
  <si>
    <t>V9B 6R3</t>
  </si>
  <si>
    <t>250-391-7160</t>
  </si>
  <si>
    <t>250-391-3792</t>
  </si>
  <si>
    <t>Sheraton Cerritos Hotel</t>
  </si>
  <si>
    <t>12725 Center Court Dr S</t>
  </si>
  <si>
    <t>27601-1730</t>
  </si>
  <si>
    <t>919-834-9900</t>
  </si>
  <si>
    <t>919-833-1217</t>
  </si>
  <si>
    <t>Sheraton Delfina Santa Monica Hotel</t>
  </si>
  <si>
    <t>530 Pico Blvd</t>
  </si>
  <si>
    <t>02151-4320</t>
  </si>
  <si>
    <t>781-284-7200</t>
  </si>
  <si>
    <t>781-289-3176</t>
  </si>
  <si>
    <t>Sheraton Garden Grove-Anaheim South Hotel</t>
  </si>
  <si>
    <t>12221 Harbor Blvd</t>
  </si>
  <si>
    <t>Garden Grove</t>
  </si>
  <si>
    <t>901-334-5900</t>
  </si>
  <si>
    <t>901-334-5901</t>
  </si>
  <si>
    <t>Sheraton Gateway Los Angeles Hotel</t>
  </si>
  <si>
    <t>6101 W Century Blvd</t>
  </si>
  <si>
    <t>53005-4250</t>
  </si>
  <si>
    <t>262-364-1100</t>
  </si>
  <si>
    <t>262-786-5210</t>
  </si>
  <si>
    <t>Sheraton Grand Sacramento</t>
  </si>
  <si>
    <t>1230 J Street</t>
  </si>
  <si>
    <t>San Jose-Santa Cruz, CA</t>
  </si>
  <si>
    <t>916-447-1700</t>
  </si>
  <si>
    <t>916-447-1701</t>
  </si>
  <si>
    <t>Sheraton La Jolla Hotel</t>
  </si>
  <si>
    <t>3299 Holiday Ct</t>
  </si>
  <si>
    <t>(707) 257-1800</t>
  </si>
  <si>
    <t>Sheraton Los Angeles Downtown Hotel</t>
  </si>
  <si>
    <t>711 S Hope St</t>
  </si>
  <si>
    <t>814-454-2005</t>
  </si>
  <si>
    <t>814-454-2009</t>
  </si>
  <si>
    <t>Sheraton Mission Valley San Diego Hotel</t>
  </si>
  <si>
    <t>1433 Camino Del Rio S</t>
  </si>
  <si>
    <t>33602-5174</t>
  </si>
  <si>
    <t>813-223-2222</t>
  </si>
  <si>
    <t>813-273-0839</t>
  </si>
  <si>
    <t>75063-2302</t>
  </si>
  <si>
    <t>972-929-4500</t>
  </si>
  <si>
    <t>972-510-2471</t>
  </si>
  <si>
    <t>Sheraton Ontario Airport Hotel</t>
  </si>
  <si>
    <t>429 N Vineyard Ave</t>
  </si>
  <si>
    <t>94954-5388</t>
  </si>
  <si>
    <t>707-283-2888</t>
  </si>
  <si>
    <t>707-283-2828</t>
  </si>
  <si>
    <t>Sheraton Palo Alto Hotel</t>
  </si>
  <si>
    <t>625 El Camino Real</t>
  </si>
  <si>
    <t>L4B 1B2</t>
  </si>
  <si>
    <t>905-881-2121</t>
  </si>
  <si>
    <t>905-881-7841</t>
  </si>
  <si>
    <t>Sheraton Park Hotel at the Anaheim Resort</t>
  </si>
  <si>
    <t>1855 S Harbor Blvd</t>
  </si>
  <si>
    <t>27713-6458</t>
  </si>
  <si>
    <t>(919) 806-8200</t>
  </si>
  <si>
    <t>(919) 806-8233</t>
  </si>
  <si>
    <t>Sheraton Pasadena Hotel</t>
  </si>
  <si>
    <t>303 Cordova St</t>
  </si>
  <si>
    <t>90045-5404</t>
  </si>
  <si>
    <t>310-645-4600</t>
  </si>
  <si>
    <t>310-635-7489</t>
  </si>
  <si>
    <t>Sheraton Pleasanton Hotel</t>
  </si>
  <si>
    <t>5990 Stoneridge Mall Rd</t>
  </si>
  <si>
    <t>32819-9385</t>
  </si>
  <si>
    <t>407-233-2200</t>
  </si>
  <si>
    <t>407-233-2201</t>
  </si>
  <si>
    <t>Sheraton San Diego Hotel &amp; Marina</t>
  </si>
  <si>
    <t>1380 Harbor Island Dr.</t>
  </si>
  <si>
    <t>Over 1000</t>
  </si>
  <si>
    <t>619-291-2900</t>
  </si>
  <si>
    <t>619-692-2337</t>
  </si>
  <si>
    <t>Sheraton San Jose Hotel</t>
  </si>
  <si>
    <t>1801 Barber Ln</t>
  </si>
  <si>
    <t>Milpitas</t>
  </si>
  <si>
    <t>92123-1715</t>
  </si>
  <si>
    <t>858-277-8888</t>
  </si>
  <si>
    <t>858-279-3555</t>
  </si>
  <si>
    <t>Sheraton Sonoma County - Petaluma</t>
  </si>
  <si>
    <t>745 Baywood Dr</t>
  </si>
  <si>
    <t>Petaluma</t>
  </si>
  <si>
    <t>30303-1721</t>
  </si>
  <si>
    <t>404-659-6500</t>
  </si>
  <si>
    <t>404-681-3701</t>
  </si>
  <si>
    <t>Sheraton Suites Fairplex, Pomona</t>
  </si>
  <si>
    <t>601 W. McKinley Avenue</t>
  </si>
  <si>
    <t>Pomona</t>
  </si>
  <si>
    <t>909-622-2220</t>
  </si>
  <si>
    <t>909-622-1028</t>
  </si>
  <si>
    <t>Sheraton Suites San Diego At Symphony Hall</t>
  </si>
  <si>
    <t>701 A St</t>
  </si>
  <si>
    <t>75240-5004</t>
  </si>
  <si>
    <t>972-503-8700</t>
  </si>
  <si>
    <t>972-503-8701</t>
  </si>
  <si>
    <t>Sheraton Sunnyvale Hotel</t>
  </si>
  <si>
    <t>1100 N Mathilda Ave</t>
  </si>
  <si>
    <t>01701-5403</t>
  </si>
  <si>
    <t>508-879-7200</t>
  </si>
  <si>
    <t>508-875-7593</t>
  </si>
  <si>
    <t>Sheraton Universal Hotel</t>
  </si>
  <si>
    <t>333 Universal Hollywood Dr</t>
  </si>
  <si>
    <t>Universal City</t>
  </si>
  <si>
    <t>22314-1717</t>
  </si>
  <si>
    <t>703-836-4700</t>
  </si>
  <si>
    <t>703-548-4514</t>
  </si>
  <si>
    <t>St. Regis Hotel, San Francisco</t>
  </si>
  <si>
    <t>125 Third Street</t>
  </si>
  <si>
    <t>94103</t>
  </si>
  <si>
    <t>415-284-4000</t>
  </si>
  <si>
    <t>415-284-4100</t>
  </si>
  <si>
    <t>St. Regis Resort, Monarch Beach</t>
  </si>
  <si>
    <t>One  Monarch Beach Resort</t>
  </si>
  <si>
    <t>949-234-3200</t>
  </si>
  <si>
    <t>949-234-3333</t>
  </si>
  <si>
    <t>W Hollywood</t>
  </si>
  <si>
    <t>6250 Hollywood Boulevard</t>
  </si>
  <si>
    <t>90028</t>
  </si>
  <si>
    <t>323-798-1300</t>
  </si>
  <si>
    <t>323-798-1305</t>
  </si>
  <si>
    <t>W Los Angeles - westwood</t>
  </si>
  <si>
    <t>930 Hilgard Avenue</t>
  </si>
  <si>
    <t>310-208-8765</t>
  </si>
  <si>
    <t>310-824-0355</t>
  </si>
  <si>
    <t>W San Diego</t>
  </si>
  <si>
    <t>421 West B Street</t>
  </si>
  <si>
    <t>619-231-8220</t>
  </si>
  <si>
    <t>619-231-5779</t>
  </si>
  <si>
    <t>W San Francisco</t>
  </si>
  <si>
    <t>181 Third Street</t>
  </si>
  <si>
    <t>415-777-5300</t>
  </si>
  <si>
    <t>415-817-7823</t>
  </si>
  <si>
    <t>W Silicon Valley</t>
  </si>
  <si>
    <t>8200 Gateway Boulevard</t>
  </si>
  <si>
    <t>Newark, CA</t>
  </si>
  <si>
    <t>510-494-8800</t>
  </si>
  <si>
    <t>510-794-3001</t>
  </si>
  <si>
    <t>The Westin Gaslamp Quarter, San Diego</t>
  </si>
  <si>
    <t>910 Broadway Circle</t>
  </si>
  <si>
    <t>619-239-2200</t>
  </si>
  <si>
    <t>619-239-0509</t>
  </si>
  <si>
    <t>The Westin Long Beach</t>
  </si>
  <si>
    <t>333 E Ocean Blvd</t>
  </si>
  <si>
    <t>33607-4007</t>
  </si>
  <si>
    <t>813-873-8675</t>
  </si>
  <si>
    <t>813-879-7196</t>
  </si>
  <si>
    <t>The Westin Los Angeles Airport</t>
  </si>
  <si>
    <t>5400 W. Century Blvd.</t>
  </si>
  <si>
    <t>310-216-5858</t>
  </si>
  <si>
    <t>310-417-4545</t>
  </si>
  <si>
    <t>The Westin Mission Hills Resort</t>
  </si>
  <si>
    <t>71333 Dinah Shore Drive</t>
  </si>
  <si>
    <t>760-328-5955</t>
  </si>
  <si>
    <t>760-770-2118</t>
  </si>
  <si>
    <t>The Westin Monache Resort, Mammoth</t>
  </si>
  <si>
    <t>50 Hillside Dr</t>
  </si>
  <si>
    <t>Unit 219, PO Box 388</t>
  </si>
  <si>
    <t>410-972-4300</t>
  </si>
  <si>
    <t>The Westin Palo Alto</t>
  </si>
  <si>
    <t>675 El Camino Real</t>
  </si>
  <si>
    <t>215-563-1600</t>
  </si>
  <si>
    <t>215-564-9559</t>
  </si>
  <si>
    <t>The Westin Pasadena</t>
  </si>
  <si>
    <t>191 N Los Robles Ave</t>
  </si>
  <si>
    <t>73110-2646</t>
  </si>
  <si>
    <t>405-455-1800</t>
  </si>
  <si>
    <t>405-736-0973</t>
  </si>
  <si>
    <t>The Westin San Francisco Airport</t>
  </si>
  <si>
    <t>1 Old Bayshore Highway</t>
  </si>
  <si>
    <t>Millbrae</t>
  </si>
  <si>
    <t>650-692-3500</t>
  </si>
  <si>
    <t>650-872-8111</t>
  </si>
  <si>
    <t>The Westin San Francisco Market Street</t>
  </si>
  <si>
    <t>50 3rd St</t>
  </si>
  <si>
    <t>20705-3105</t>
  </si>
  <si>
    <t>301-937-4422</t>
  </si>
  <si>
    <t>301-937-4455</t>
  </si>
  <si>
    <t>The Westin South Coast Plaza</t>
  </si>
  <si>
    <t>686 Anton Boulevard</t>
  </si>
  <si>
    <t>Anaheim-Santa Ana</t>
  </si>
  <si>
    <t>714-540-2500</t>
  </si>
  <si>
    <t>714-662-6695</t>
  </si>
  <si>
    <t>The Westin St. Francis</t>
  </si>
  <si>
    <t>Union Square
335 Powell Street</t>
  </si>
  <si>
    <t>415-397-7000</t>
  </si>
  <si>
    <t>415-774-0124</t>
  </si>
  <si>
    <t>The Westin Verasa Napa</t>
  </si>
  <si>
    <t>Riverbend Resort and Spa</t>
  </si>
  <si>
    <t>1314 McKinstry Street</t>
  </si>
  <si>
    <t>Napa</t>
  </si>
  <si>
    <t>37916-2713</t>
  </si>
  <si>
    <t>865-971-4663</t>
  </si>
  <si>
    <t>865-971-4633</t>
  </si>
  <si>
    <t>Aloft Broomfield Denver</t>
  </si>
  <si>
    <t>8300 Arista Place</t>
  </si>
  <si>
    <t>479-268-6799</t>
  </si>
  <si>
    <t>714-384-7576</t>
  </si>
  <si>
    <t>Aloft Denver International Airport</t>
  </si>
  <si>
    <t>16470 E 40th Cir</t>
  </si>
  <si>
    <t>414-226-0122</t>
  </si>
  <si>
    <t>414-226-0133</t>
  </si>
  <si>
    <t>ELEMENT</t>
  </si>
  <si>
    <t>Element Denver Park Meadows</t>
  </si>
  <si>
    <t>9700 Park Meadows Dr</t>
  </si>
  <si>
    <t>02139-4122</t>
  </si>
  <si>
    <t>617-577-0200</t>
  </si>
  <si>
    <t>617-494-8366</t>
  </si>
  <si>
    <t>Sheraton Denver Hotel</t>
  </si>
  <si>
    <t>1550 Court Place</t>
  </si>
  <si>
    <t>Denver, CO</t>
  </si>
  <si>
    <t>303-626-2550</t>
  </si>
  <si>
    <t>303-626-2542</t>
  </si>
  <si>
    <t>Sheraton Denver Tech Center Hotel</t>
  </si>
  <si>
    <t>7007 S Clinton St</t>
  </si>
  <si>
    <t>07073-2137</t>
  </si>
  <si>
    <t>201-896-0500</t>
  </si>
  <si>
    <t>201-896-9696</t>
  </si>
  <si>
    <t>Sheraton Denver West Hotel</t>
  </si>
  <si>
    <t>360 Union Blvd</t>
  </si>
  <si>
    <t>33767-2703</t>
  </si>
  <si>
    <t>727-595-1611</t>
  </si>
  <si>
    <t>727-596-8488</t>
  </si>
  <si>
    <t>Sheraton Steamboat Resort</t>
  </si>
  <si>
    <t>2200 Village Inn Court, PO Box 774808</t>
  </si>
  <si>
    <t>Steamboat Springs</t>
  </si>
  <si>
    <t>Colorado West</t>
  </si>
  <si>
    <t>80477</t>
  </si>
  <si>
    <t>970-879-2220</t>
  </si>
  <si>
    <t>970-879-7686</t>
  </si>
  <si>
    <t>St. Regis Resort, Aspen</t>
  </si>
  <si>
    <t>315 E. Dean St.</t>
  </si>
  <si>
    <t>81611</t>
  </si>
  <si>
    <t>970-920-3300</t>
  </si>
  <si>
    <t>970-925-8998</t>
  </si>
  <si>
    <t>The Westin Denver Downtown</t>
  </si>
  <si>
    <t>1672 Lawrence Street</t>
  </si>
  <si>
    <t>303-572-9100</t>
  </si>
  <si>
    <t>303-572-7288</t>
  </si>
  <si>
    <t>The Westin Riverfront Resort &amp; Spa at Beaver Creek Mountain</t>
  </si>
  <si>
    <t>126 Riverfront Lane</t>
  </si>
  <si>
    <t>Avon</t>
  </si>
  <si>
    <t>17111-2426</t>
  </si>
  <si>
    <t>717-564-5511</t>
  </si>
  <si>
    <t>The Westin Westminster</t>
  </si>
  <si>
    <t>10600 Westminster Blvd</t>
  </si>
  <si>
    <t>94301-2301</t>
  </si>
  <si>
    <t>650-321-4422</t>
  </si>
  <si>
    <t>650-321-5522</t>
  </si>
  <si>
    <t>Four Points by Sheraton Meriden</t>
  </si>
  <si>
    <t>275 Research Pkwy</t>
  </si>
  <si>
    <t>Meriden</t>
  </si>
  <si>
    <t>787-653-1111</t>
  </si>
  <si>
    <t>787-653-0290</t>
  </si>
  <si>
    <t>Four Points By Sheraton Norwalk</t>
  </si>
  <si>
    <t>426 Main Ave</t>
  </si>
  <si>
    <t>Norwalk</t>
  </si>
  <si>
    <t>75063-2927</t>
  </si>
  <si>
    <t>972-929-8400</t>
  </si>
  <si>
    <t>972-929-0983</t>
  </si>
  <si>
    <t>Sheraton Hartford Hotel at Bradley Airport</t>
  </si>
  <si>
    <t>1 Bradley International Airport</t>
  </si>
  <si>
    <t>Windsor Locks</t>
  </si>
  <si>
    <t>860-627-5311</t>
  </si>
  <si>
    <t>860-623-5284</t>
  </si>
  <si>
    <t>Sheraton Stamford Hotel</t>
  </si>
  <si>
    <t>700 Main St</t>
  </si>
  <si>
    <t>85756-6930</t>
  </si>
  <si>
    <t xml:space="preserve">520-746-0271 </t>
  </si>
  <si>
    <t>520-889-7391</t>
  </si>
  <si>
    <t>Four Points by Sheraton Washington D.C. Downtown</t>
  </si>
  <si>
    <t>1201 K St NW</t>
  </si>
  <si>
    <t>94903-2502</t>
  </si>
  <si>
    <t>415-479-8800</t>
  </si>
  <si>
    <t>415-479-2342</t>
  </si>
  <si>
    <t>The Fairfax Hotel at Embassy Row, Washington D.C.</t>
  </si>
  <si>
    <t>2100 Massachusetts Ave NW</t>
  </si>
  <si>
    <t>T3B 2V1</t>
  </si>
  <si>
    <t>403-288-4441</t>
  </si>
  <si>
    <t>403-250-5019</t>
  </si>
  <si>
    <t>St. Regis Hotel, Washington, D.C.</t>
  </si>
  <si>
    <t>923 16th Street &amp; K Street, NW</t>
  </si>
  <si>
    <t>Washington, DC-MD-VA</t>
  </si>
  <si>
    <t>20006</t>
  </si>
  <si>
    <t>202-638-2626</t>
  </si>
  <si>
    <t>202-638-4231</t>
  </si>
  <si>
    <t>W Washington D.C.</t>
  </si>
  <si>
    <t>515 15th Street NW</t>
  </si>
  <si>
    <t>20004</t>
  </si>
  <si>
    <t>202-661-2400</t>
  </si>
  <si>
    <t>202-661-2425</t>
  </si>
  <si>
    <t>The Westin Georgetown, Washington D.C.</t>
  </si>
  <si>
    <t>2350 M Street N.W.</t>
  </si>
  <si>
    <t>202-429-0100</t>
  </si>
  <si>
    <t>202-429-9759</t>
  </si>
  <si>
    <t>Sheraton Dover Hotel</t>
  </si>
  <si>
    <t>1570 N Dupont Hwy</t>
  </si>
  <si>
    <t>Dover</t>
  </si>
  <si>
    <t>16046-9414</t>
  </si>
  <si>
    <t>724-776-6900</t>
  </si>
  <si>
    <t>724-776-6923</t>
  </si>
  <si>
    <t>Sheraton Suites Wilmington</t>
  </si>
  <si>
    <t>422 Delaware Ave</t>
  </si>
  <si>
    <t>43235-4689</t>
  </si>
  <si>
    <t>614-436-0004</t>
  </si>
  <si>
    <t>614-436-0926</t>
  </si>
  <si>
    <t>Aloft Jacksonville Airport</t>
  </si>
  <si>
    <t>751 Skymarks Dr</t>
  </si>
  <si>
    <t>78701-2622</t>
  </si>
  <si>
    <t>512-478-1111</t>
  </si>
  <si>
    <t>512-478-3700</t>
  </si>
  <si>
    <t>Aloft Jacksonville Tapestry Park</t>
  </si>
  <si>
    <t>4812 Deer Lake Drive West</t>
  </si>
  <si>
    <t>77550-7940</t>
  </si>
  <si>
    <t>409-974-4796</t>
  </si>
  <si>
    <t>Aloft Tallahassee Downtown</t>
  </si>
  <si>
    <t xml:space="preserve"> 150 E Call St</t>
  </si>
  <si>
    <t>480-968-3451</t>
  </si>
  <si>
    <t>480 968 6262</t>
  </si>
  <si>
    <t>Four Points by Sheraton Cocoa Beach</t>
  </si>
  <si>
    <t>4001 N Atlantic Ave</t>
  </si>
  <si>
    <t>Cocoa Beach</t>
  </si>
  <si>
    <t>50266-1063</t>
  </si>
  <si>
    <t>515-223-1800</t>
  </si>
  <si>
    <t>515-223-0894</t>
  </si>
  <si>
    <t>Four Points by Sheraton Destin-Fort Walton Beach</t>
  </si>
  <si>
    <t>1325 Miracle Strip Pkwy SE</t>
  </si>
  <si>
    <t>Fort Walton Beach</t>
  </si>
  <si>
    <t>93309-1623</t>
  </si>
  <si>
    <t>661-325-9700</t>
  </si>
  <si>
    <t>661-323-3508</t>
  </si>
  <si>
    <t>Four Points by Sheraton Jacksonville Baymeadows</t>
  </si>
  <si>
    <t>8520 Baymeadows Rd</t>
  </si>
  <si>
    <t>08054-3444</t>
  </si>
  <si>
    <t xml:space="preserve">856-234-1880 </t>
  </si>
  <si>
    <t>856-234-2442</t>
  </si>
  <si>
    <t>Four Points by Sheraton Miami Beach</t>
  </si>
  <si>
    <t>4343 Collins Ave</t>
  </si>
  <si>
    <t>35824-2107</t>
  </si>
  <si>
    <t>256-772-9661</t>
  </si>
  <si>
    <t>256-464-9116</t>
  </si>
  <si>
    <t>Four Points by Sheraton Orlando Studio City</t>
  </si>
  <si>
    <t>5905 International Dr</t>
  </si>
  <si>
    <t>17402-1921</t>
  </si>
  <si>
    <t>717-846-4940</t>
  </si>
  <si>
    <t>717-854-0307</t>
  </si>
  <si>
    <t>Four Points by Sheraton Punta Gorda Harborside</t>
  </si>
  <si>
    <t>33 Tamiami Trl</t>
  </si>
  <si>
    <t>Punta Gorda</t>
  </si>
  <si>
    <t>28134-6565</t>
  </si>
  <si>
    <t>704-540-8500</t>
  </si>
  <si>
    <t>704-540-8385</t>
  </si>
  <si>
    <t>Four Points by Sheraton Tallahassee North</t>
  </si>
  <si>
    <t>1978 Village Green Way</t>
  </si>
  <si>
    <t>46204-1916</t>
  </si>
  <si>
    <t>317-635-2000</t>
  </si>
  <si>
    <t>317-638-0782</t>
  </si>
  <si>
    <t>Sheraton Fort Lauderdale Beach Hotel</t>
  </si>
  <si>
    <t>1140 Seabreeze Blvd</t>
  </si>
  <si>
    <t>Fort Lauderdale</t>
  </si>
  <si>
    <t>Fort Lauderdale, FL</t>
  </si>
  <si>
    <t>954-524-5551</t>
  </si>
  <si>
    <t>954-523-5376</t>
  </si>
  <si>
    <t>Sheraton Jacksonville Hotel</t>
  </si>
  <si>
    <t>10605 Deerwood Park Boulevard</t>
  </si>
  <si>
    <t>55402-1100</t>
  </si>
  <si>
    <t>612-333-4006</t>
  </si>
  <si>
    <t>612-333-4007</t>
  </si>
  <si>
    <t>Sheraton Miami Airport Hotel &amp; Executive Meeting Center</t>
  </si>
  <si>
    <t>3900 N.W. 21st Street</t>
  </si>
  <si>
    <t>77840-3328</t>
  </si>
  <si>
    <t>979-693-1741</t>
  </si>
  <si>
    <t xml:space="preserve">979-693-1736 </t>
  </si>
  <si>
    <t>Sheraton Orlando Downtown Hotel</t>
  </si>
  <si>
    <t>400 W Livingston St</t>
  </si>
  <si>
    <t>38119-3949</t>
  </si>
  <si>
    <t>901-767-6300</t>
  </si>
  <si>
    <t>901-767-0098</t>
  </si>
  <si>
    <t>Sheraton Orlando North Hotel</t>
  </si>
  <si>
    <t>600 N Lake Destiny Rd</t>
  </si>
  <si>
    <t>Maitland</t>
  </si>
  <si>
    <t>94588-3229</t>
  </si>
  <si>
    <t>(925) 463-3330</t>
  </si>
  <si>
    <t>925-463-3315</t>
  </si>
  <si>
    <t>Sheraton Sand Key Resort</t>
  </si>
  <si>
    <t>1160 Gulf Blvd</t>
  </si>
  <si>
    <t>Clearwater Beach</t>
  </si>
  <si>
    <t>N6E1M3</t>
  </si>
  <si>
    <t>519-681-0600</t>
  </si>
  <si>
    <t>519-681-8222</t>
  </si>
  <si>
    <t>Sheraton Suites Cypress Creek, Ft. Lauderdale</t>
  </si>
  <si>
    <t>555 NW 62nd Street</t>
  </si>
  <si>
    <t>954-772-5400</t>
  </si>
  <si>
    <t>954-772-5490</t>
  </si>
  <si>
    <t>Sheraton Suites Key West</t>
  </si>
  <si>
    <t>2001 S Roosevelt Blvd</t>
  </si>
  <si>
    <t>Key West</t>
  </si>
  <si>
    <t>48108-1774</t>
  </si>
  <si>
    <t>734-996-0600</t>
  </si>
  <si>
    <t>734-996-8136</t>
  </si>
  <si>
    <t>Sheraton Suites Orlando Airport</t>
  </si>
  <si>
    <t>7550 Augusta National Dr</t>
  </si>
  <si>
    <t>B3J 3Z1</t>
  </si>
  <si>
    <t>902-423-4444</t>
  </si>
  <si>
    <t>902-423-2327</t>
  </si>
  <si>
    <t>Sheraton Suites Plantation</t>
  </si>
  <si>
    <t>311 N University Dr</t>
  </si>
  <si>
    <t>77092-8810</t>
  </si>
  <si>
    <t>713-688-0100</t>
  </si>
  <si>
    <t>713-688-9224</t>
  </si>
  <si>
    <t>Sheraton Suites Tampa Airport Westshore</t>
  </si>
  <si>
    <t>Two new account placements:</t>
  </si>
  <si>
    <t>Palm started 9/1 for 1 year</t>
  </si>
  <si>
    <t>               BTG: sensual Cab Sauv and TA PS 2007/08</t>
  </si>
  <si>
    <t>               BTB: Dead Letter Office 08</t>
  </si>
  <si>
    <t>Due 8/24 – distributor inventory confirmed</t>
  </si>
  <si>
    <t>Due 9/1 –    Usage obtained</t>
  </si>
  <si>
    <t>                                                   Staff Trainings offered</t>
  </si>
  <si>
    <t>                                                   Participation verified</t>
  </si>
  <si>
    <t>Due 9/15 – locations have inventory</t>
  </si>
  <si>
    <t>S &amp; W starts October 1 for 2 years</t>
  </si>
  <si>
    <t>               BTB: Tinot Figuero Crianza &amp; Muriel Reserva 2001</t>
  </si>
  <si>
    <t>Due 9/20 – distributor inventory</t>
  </si>
  <si>
    <t>Due 9/24 – Usage obtained</t>
  </si>
  <si>
    <t>Due 10/15 – locations have inventory</t>
  </si>
  <si>
    <t>Sept 2012 - Sept 2013</t>
  </si>
  <si>
    <t>Wildfire</t>
  </si>
  <si>
    <t>Sept/Oct 2012 - August 2013</t>
  </si>
  <si>
    <t>(Multiple Items)</t>
  </si>
  <si>
    <t>Thanks to a great observation by Christina the other day when the SoCal locations of Tommy Bahama ordered New Age, Summer was able to sell the head buyer to use the June cocktail featuring New Age in all the locations. This should now be announced to all locations and orders should be placed. It is a June feature!</t>
  </si>
  <si>
    <t>Please offer any staff trainings on the new Age itself.</t>
  </si>
  <si>
    <t xml:space="preserve">Please remember the Valentine Bianchi malbec is mandatory by the glass and all the locations should be in the process of ordering between now and August. Please keep in touch with your distributors to continue to check back if they are not up yet. Please offer staff trainings on the VB as well. </t>
  </si>
  <si>
    <t>Thank you for your prompt attention.. Attached is an email correspondence with the buyer so you have support for the New Age cocktail.</t>
  </si>
  <si>
    <t>Recipe attached</t>
  </si>
  <si>
    <t>National Sales Rep</t>
  </si>
  <si>
    <t>Office Ph. #</t>
  </si>
  <si>
    <t>Cell Ph. #</t>
  </si>
  <si>
    <t>Supplier</t>
  </si>
  <si>
    <t>What sizes?</t>
  </si>
  <si>
    <t>How many per restaurant?</t>
  </si>
  <si>
    <t xml:space="preserve">Wine Spectator Score: </t>
  </si>
  <si>
    <t xml:space="preserve">Wine Enthusiast Score: </t>
  </si>
  <si>
    <t xml:space="preserve">Wine Advocate Score: </t>
  </si>
  <si>
    <t>Please answer these questions:</t>
  </si>
  <si>
    <t>Name of PR contact</t>
  </si>
  <si>
    <t>Name of proprietor</t>
  </si>
  <si>
    <t>Name of winemaker</t>
  </si>
  <si>
    <t>Marketing contact</t>
  </si>
  <si>
    <t>Certified-</t>
  </si>
  <si>
    <t>Wine:</t>
  </si>
  <si>
    <t>Email address</t>
  </si>
  <si>
    <t>Do you have guest rooms?</t>
  </si>
  <si>
    <t>Do you have conference rooms?</t>
  </si>
  <si>
    <t>March 2013</t>
  </si>
  <si>
    <t>not yet rated</t>
  </si>
  <si>
    <t>VA (N)</t>
  </si>
  <si>
    <t>VA (S)</t>
  </si>
  <si>
    <t>SELECT WINES</t>
  </si>
  <si>
    <t>ASSOCIATED BEVERAGE</t>
  </si>
  <si>
    <t>SUMMER CHANEY</t>
  </si>
  <si>
    <t>Summer@quintessentialwines.com</t>
  </si>
  <si>
    <t>Quintessential wines</t>
  </si>
  <si>
    <t>Lorraine Raguseo</t>
  </si>
  <si>
    <t>Renae Hirsch</t>
  </si>
  <si>
    <t>Kim Longbottom</t>
  </si>
  <si>
    <t>no</t>
  </si>
  <si>
    <t>Young's Distributing</t>
  </si>
  <si>
    <t>Morse Code Shiraz, 2010, Padthaway, Australia</t>
  </si>
  <si>
    <t>Southern W&amp;S</t>
  </si>
  <si>
    <t>Wine Trends</t>
  </si>
  <si>
    <t>Rhode Island Distributor</t>
  </si>
  <si>
    <t>TN- Memphis</t>
  </si>
  <si>
    <t>TN- Nashville</t>
  </si>
  <si>
    <t>TN- Knoxville</t>
  </si>
  <si>
    <t>Victor Robilio</t>
  </si>
  <si>
    <t>Lipman Bros</t>
  </si>
  <si>
    <t>B&amp;T Dist</t>
  </si>
  <si>
    <t>NABC</t>
  </si>
  <si>
    <t>WIRTZ BEVERAGES</t>
  </si>
  <si>
    <t>$8.66 on 2 cs</t>
  </si>
  <si>
    <t>$8 on 5 cs</t>
  </si>
  <si>
    <r>
      <t xml:space="preserve">FILL OUT </t>
    </r>
    <r>
      <rPr>
        <b/>
        <sz val="11"/>
        <rFont val="Arial"/>
        <family val="2"/>
      </rPr>
      <t>ACCURATE</t>
    </r>
    <r>
      <rPr>
        <sz val="11"/>
        <rFont val="Arial"/>
        <family val="2"/>
      </rPr>
      <t xml:space="preserve"> MAXIMUM </t>
    </r>
    <r>
      <rPr>
        <b/>
        <sz val="11"/>
        <rFont val="Arial"/>
        <family val="2"/>
      </rPr>
      <t xml:space="preserve">BEST* </t>
    </r>
    <r>
      <rPr>
        <sz val="11"/>
        <rFont val="Arial"/>
        <family val="2"/>
      </rPr>
      <t>COST/</t>
    </r>
    <r>
      <rPr>
        <b/>
        <sz val="11"/>
        <rFont val="Arial"/>
        <family val="2"/>
      </rPr>
      <t>BOTTLE</t>
    </r>
    <r>
      <rPr>
        <sz val="11"/>
        <rFont val="Arial"/>
        <family val="2"/>
      </rPr>
      <t xml:space="preserve"> FOR </t>
    </r>
    <r>
      <rPr>
        <b/>
        <sz val="11"/>
        <rFont val="Arial"/>
        <family val="2"/>
      </rPr>
      <t>EVERY</t>
    </r>
    <r>
      <rPr>
        <sz val="11"/>
        <rFont val="Arial"/>
        <family val="2"/>
      </rPr>
      <t xml:space="preserve"> STATE</t>
    </r>
  </si>
  <si>
    <r>
      <t xml:space="preserve">FOR THE DURATION OF THE WINE PROGRAM: </t>
    </r>
    <r>
      <rPr>
        <b/>
        <sz val="11"/>
        <rFont val="Arial"/>
        <family val="2"/>
      </rPr>
      <t>Sept. 1, 2012</t>
    </r>
    <r>
      <rPr>
        <sz val="11"/>
        <rFont val="Arial"/>
        <family val="2"/>
      </rPr>
      <t xml:space="preserve"> THROUGH </t>
    </r>
    <r>
      <rPr>
        <b/>
        <sz val="11"/>
        <rFont val="Arial"/>
        <family val="2"/>
      </rPr>
      <t>Aug. 31, 2013</t>
    </r>
  </si>
  <si>
    <t>10555 Discovery Dr</t>
  </si>
  <si>
    <t>54304-5271</t>
  </si>
  <si>
    <t>920-884-0800</t>
  </si>
  <si>
    <t>920-593-6000</t>
  </si>
  <si>
    <t>Aloft Harlem</t>
  </si>
  <si>
    <t>2296 Frederick Douglass Boulevard</t>
  </si>
  <si>
    <t>847  699 6300</t>
  </si>
  <si>
    <t>847 699 3523</t>
  </si>
  <si>
    <t>Aloft New York Brooklyn</t>
  </si>
  <si>
    <t>216 Duffield St</t>
  </si>
  <si>
    <t>301-749-9000</t>
  </si>
  <si>
    <t>301-749-9001</t>
  </si>
  <si>
    <t>Element New York Times Square West</t>
  </si>
  <si>
    <t>311 W 39th St</t>
  </si>
  <si>
    <t>32548-6204</t>
  </si>
  <si>
    <t>850-243-8116</t>
  </si>
  <si>
    <t>850-244-3064</t>
  </si>
  <si>
    <t>Four Points by Sheraton - Long Island City/Queensboro Bridge</t>
  </si>
  <si>
    <t>27-05 39th Avenue</t>
  </si>
  <si>
    <t>Long Island City</t>
  </si>
  <si>
    <t>210-541-8881</t>
  </si>
  <si>
    <t xml:space="preserve">210-348-8212 </t>
  </si>
  <si>
    <t>Four Points by Sheraton Manhattan Chelsea</t>
  </si>
  <si>
    <t>160 W 25th St</t>
  </si>
  <si>
    <t>37402-2622</t>
  </si>
  <si>
    <t>423-266-4121</t>
  </si>
  <si>
    <t>423-267-6447</t>
  </si>
  <si>
    <t>Four Points by Sheraton Manhattan SoHo Village</t>
  </si>
  <si>
    <t>66 Charlton St</t>
  </si>
  <si>
    <t>704-248-4000</t>
  </si>
  <si>
    <t>704-248-4005</t>
  </si>
  <si>
    <t>Four Points by Sheraton Midtown - Times Square</t>
  </si>
  <si>
    <t>326 W 40th St</t>
  </si>
  <si>
    <t>T1Y 7M2</t>
  </si>
  <si>
    <t>604-626-2225</t>
  </si>
  <si>
    <t>604-592-1124</t>
  </si>
  <si>
    <t>Four Points by Sheraton Niagara Falls</t>
  </si>
  <si>
    <t>7001 Buffalo Ave</t>
  </si>
  <si>
    <t>Niagara Falls</t>
  </si>
  <si>
    <t>904-998-4448</t>
  </si>
  <si>
    <t>904-998-4449</t>
  </si>
  <si>
    <t>Four Points by Sheraton Plainview Long Island</t>
  </si>
  <si>
    <t>333 S Service Rd</t>
  </si>
  <si>
    <t>Plainview</t>
  </si>
  <si>
    <t>06450-8300</t>
  </si>
  <si>
    <t>203-238-2380</t>
  </si>
  <si>
    <t>203-238-3172</t>
  </si>
  <si>
    <t>Le Parker Meridien New York</t>
  </si>
  <si>
    <t>109 W 56th St</t>
  </si>
  <si>
    <t>843-566-7300</t>
  </si>
  <si>
    <t>843-566-7001</t>
  </si>
  <si>
    <t>The Chatwal, a Luxury Collection Hotel, New York City</t>
  </si>
  <si>
    <t>130 W 44th St</t>
  </si>
  <si>
    <t>10036-4011</t>
  </si>
  <si>
    <t xml:space="preserve">212-764-6200 </t>
  </si>
  <si>
    <t xml:space="preserve">212-764-6222 </t>
  </si>
  <si>
    <t>The Manhattan at Times Square Hotel</t>
  </si>
  <si>
    <t>790 Seventh Avenue at 51st Street</t>
  </si>
  <si>
    <t>New York, NY</t>
  </si>
  <si>
    <t>10019</t>
  </si>
  <si>
    <t>212-581-3300</t>
  </si>
  <si>
    <t>212-541-9219</t>
  </si>
  <si>
    <t>The New York Helmsley Hotel</t>
  </si>
  <si>
    <t>212 East 42nd Street</t>
  </si>
  <si>
    <t>888-692-0816</t>
  </si>
  <si>
    <t>98004</t>
  </si>
  <si>
    <t>(425) 637-3582</t>
  </si>
  <si>
    <t>(425) 637-3583</t>
  </si>
  <si>
    <t>Middleton</t>
  </si>
  <si>
    <t>2237 Deming Way</t>
  </si>
  <si>
    <t>53562</t>
  </si>
  <si>
    <t>(608) 831-2488</t>
  </si>
  <si>
    <t>(608) 831-3299</t>
  </si>
  <si>
    <t>Wauwatosa</t>
  </si>
  <si>
    <t>2500 N Mayfair Rd.</t>
  </si>
  <si>
    <t>Mayfair Mall</t>
  </si>
  <si>
    <t>53226</t>
  </si>
  <si>
    <t>(414) 607-1029</t>
  </si>
  <si>
    <t>(414) 607-1039</t>
  </si>
  <si>
    <t>Martin Scott</t>
  </si>
  <si>
    <t>Imperical Beverage</t>
  </si>
  <si>
    <t>Jim Warren</t>
  </si>
  <si>
    <t>616 723 3100</t>
  </si>
  <si>
    <t>Rockville</t>
  </si>
  <si>
    <t>301-509-6870</t>
  </si>
  <si>
    <t>Norfolk</t>
  </si>
  <si>
    <t xml:space="preserve">INVENTORY &amp; USAGE </t>
  </si>
  <si>
    <t>Please make sure there is ample inventory at your distributor.</t>
  </si>
  <si>
    <t>The price remains the same as when the BTB program started.</t>
  </si>
  <si>
    <t>Pricing Grid</t>
  </si>
  <si>
    <t>BTG Feature</t>
  </si>
  <si>
    <t>02210</t>
  </si>
  <si>
    <t>Veraison</t>
  </si>
  <si>
    <t>Bob Cohen</t>
  </si>
  <si>
    <t>Garco</t>
  </si>
  <si>
    <t>314-664-8300</t>
  </si>
  <si>
    <t>SWS</t>
  </si>
  <si>
    <t>832-782-1000</t>
  </si>
  <si>
    <t>Englewood</t>
  </si>
  <si>
    <t>Pensacola</t>
  </si>
  <si>
    <t>Lafayette</t>
  </si>
  <si>
    <t>Galveston</t>
  </si>
  <si>
    <t>Bonefish Grill</t>
  </si>
  <si>
    <t>OPEN - TBD by Rep</t>
  </si>
  <si>
    <t>open</t>
  </si>
  <si>
    <t>RE: Bonefish Grill Monthly Feature</t>
  </si>
  <si>
    <t>Bonefish Grill currently leaves the door open for their location managers and regional JVP’S to choose wines for monthly (or longer) BTG features.</t>
  </si>
  <si>
    <t>*Please collaborate with your distributor on-premise reps to continue to build on established relationships and see what has been successful with Bonefish in the past*</t>
  </si>
  <si>
    <t>Best available BTG pricing</t>
  </si>
  <si>
    <t>Keep ample inventory for these placements!</t>
  </si>
  <si>
    <t xml:space="preserve">PLEASE STAY ON TOP OF YOUR DISTIRBUTORS TO PUT IN THEIR PO’S. </t>
  </si>
  <si>
    <t>Focusing on the same brands would be most effective for future placements.</t>
  </si>
  <si>
    <t>Suggested Brands are but not limited to:</t>
  </si>
  <si>
    <t>Fratelli</t>
  </si>
  <si>
    <t>Sensual</t>
  </si>
  <si>
    <t>Elsa</t>
  </si>
  <si>
    <t>Valentin Bianchi</t>
  </si>
  <si>
    <t>Terrapura</t>
  </si>
  <si>
    <t>Paringa</t>
  </si>
  <si>
    <t>New Age Rose</t>
  </si>
  <si>
    <t>Morse Code</t>
  </si>
  <si>
    <t>Granrojo</t>
  </si>
  <si>
    <t>Pillar Box Red</t>
  </si>
  <si>
    <t>Pillar Box White</t>
  </si>
  <si>
    <t>This is a GREAT WAY for Quintessential to start getting wine exposure in Bonefish!</t>
  </si>
  <si>
    <r>
      <t>Placements:</t>
    </r>
    <r>
      <rPr>
        <sz val="11"/>
        <color theme="1"/>
        <rFont val="Calibri"/>
        <family val="2"/>
      </rPr>
      <t xml:space="preserve"> Bonefish supports their local managers in doing monthly features. There is no set format for gaining placements. Each manager or JVP will have to be communicated with individually.</t>
    </r>
  </si>
  <si>
    <r>
      <t>Training/Incentives:</t>
    </r>
    <r>
      <rPr>
        <sz val="11"/>
        <color theme="1"/>
        <rFont val="Calibri"/>
        <family val="2"/>
      </rPr>
      <t xml:space="preserve"> Please offer wait-staff training and incentives. If the managers do not wish to incentivize with wine, offer gift cards.</t>
    </r>
  </si>
  <si>
    <r>
      <t xml:space="preserve">Recap form: </t>
    </r>
    <r>
      <rPr>
        <sz val="11"/>
        <color theme="1"/>
        <rFont val="Calibri"/>
        <family val="2"/>
      </rPr>
      <t xml:space="preserve">Complete recap form by due dates. </t>
    </r>
    <r>
      <rPr>
        <i/>
        <sz val="11"/>
        <color indexed="8"/>
        <rFont val="Calibri"/>
        <family val="2"/>
      </rPr>
      <t>Coming soon from Dianna.</t>
    </r>
  </si>
  <si>
    <r>
      <t>-</t>
    </r>
    <r>
      <rPr>
        <i/>
        <sz val="11"/>
        <color indexed="8"/>
        <rFont val="Calibri"/>
        <family val="2"/>
      </rPr>
      <t>Summer Chaney (please call with any questions 415-816-3029)</t>
    </r>
  </si>
  <si>
    <t>Bonefish Locations</t>
  </si>
  <si>
    <t>Store MGR</t>
  </si>
  <si>
    <t>Rick Dauer</t>
  </si>
  <si>
    <t>352-361-3119</t>
  </si>
  <si>
    <t>Brian Pitsch</t>
  </si>
  <si>
    <t>(205) 985-9545</t>
  </si>
  <si>
    <t>985-9546</t>
  </si>
  <si>
    <t>3430 Galleria Circle</t>
  </si>
  <si>
    <t>Hoover</t>
  </si>
  <si>
    <t>Jeff Heath</t>
  </si>
  <si>
    <t>678-386-7099</t>
  </si>
  <si>
    <t>Todd Shelton</t>
  </si>
  <si>
    <t>(256) 883.0643</t>
  </si>
  <si>
    <t>256.883.7839</t>
  </si>
  <si>
    <t>4800 Whitesburg Drive South</t>
  </si>
  <si>
    <t>David Fettes</t>
  </si>
  <si>
    <t>(334) 396-1770</t>
  </si>
  <si>
    <t>396-1787</t>
  </si>
  <si>
    <t>7020 Eastchase Pkwy.</t>
  </si>
  <si>
    <t>Montgomery</t>
  </si>
  <si>
    <t>Julie Hauser</t>
  </si>
  <si>
    <t>847-560-1163</t>
  </si>
  <si>
    <t>Keith Burbank</t>
  </si>
  <si>
    <t>(251) 633-7196</t>
  </si>
  <si>
    <t>633-9182</t>
  </si>
  <si>
    <t>6955 Airport Blvd.</t>
  </si>
  <si>
    <t>Mobile</t>
  </si>
  <si>
    <t>Thomas Bedard</t>
  </si>
  <si>
    <t>(501)228-0356</t>
  </si>
  <si>
    <t>501-225-2237</t>
  </si>
  <si>
    <t>11525 Cantrell Road Space #901</t>
  </si>
  <si>
    <t>Roland Wayment</t>
  </si>
  <si>
    <t>303-587-0331</t>
  </si>
  <si>
    <t xml:space="preserve">Emory Christian </t>
  </si>
  <si>
    <t>(479) 273-0916</t>
  </si>
  <si>
    <t>(479) 271-6270</t>
  </si>
  <si>
    <t>3201 Market Street, Suite 100</t>
  </si>
  <si>
    <t>Ben Martinez</t>
  </si>
  <si>
    <t>(303)-423-3474</t>
  </si>
  <si>
    <t xml:space="preserve"> (303) 438-4002</t>
  </si>
  <si>
    <t xml:space="preserve">10438 Towncenter Drive </t>
  </si>
  <si>
    <t>Michael Sagrillo</t>
  </si>
  <si>
    <t>(303)-948-3474</t>
  </si>
  <si>
    <t>948-0776</t>
  </si>
  <si>
    <t>8100 W. Crestline Avenue, Unit F</t>
  </si>
  <si>
    <t>Ed Carroll</t>
  </si>
  <si>
    <t>(970)663-3474</t>
  </si>
  <si>
    <t>663-5420</t>
  </si>
  <si>
    <t>4920 Thompson Pkwy</t>
  </si>
  <si>
    <t>Johnstown</t>
  </si>
  <si>
    <t>Michael Hoard</t>
  </si>
  <si>
    <t>(303)741-3474</t>
  </si>
  <si>
    <t>(303)741-4413</t>
  </si>
  <si>
    <t>4948 S, Yosemite Street</t>
  </si>
  <si>
    <t>Rob Rueschle</t>
  </si>
  <si>
    <t>(954) 218-2315</t>
  </si>
  <si>
    <t>Brad Sharpe</t>
  </si>
  <si>
    <t>(561) 799-2965</t>
  </si>
  <si>
    <t>799-2966</t>
  </si>
  <si>
    <t>11658 U.S. Hwy. 1</t>
  </si>
  <si>
    <t>North Palm Beach</t>
  </si>
  <si>
    <t>Alan Armstrong</t>
  </si>
  <si>
    <t>(772) 288-4388</t>
  </si>
  <si>
    <t>288-4387</t>
  </si>
  <si>
    <t>2283 S. Federal Hwy.</t>
  </si>
  <si>
    <t>Stuart</t>
  </si>
  <si>
    <t>Joe Rotell</t>
  </si>
  <si>
    <t>(561) 965-2663</t>
  </si>
  <si>
    <t xml:space="preserve"> 965-3590</t>
  </si>
  <si>
    <t>9897 Lake Worth Road</t>
  </si>
  <si>
    <t>Lake Worth</t>
  </si>
  <si>
    <t xml:space="preserve">Neal Kelly </t>
  </si>
  <si>
    <t>(561) 732-1310</t>
  </si>
  <si>
    <t>1880 N. Congress Avenue</t>
  </si>
  <si>
    <t>Boynton Beach</t>
  </si>
  <si>
    <t xml:space="preserve">Jimmy Powell </t>
  </si>
  <si>
    <t>(561) 483- 4949</t>
  </si>
  <si>
    <t>(561) 483-4987</t>
  </si>
  <si>
    <t xml:space="preserve">21065 Powerline Road </t>
  </si>
  <si>
    <t>Mark Fenton</t>
  </si>
  <si>
    <t>(954) 509-0405</t>
  </si>
  <si>
    <t xml:space="preserve"> 509-0410</t>
  </si>
  <si>
    <t>1455 N. Univ. Drive</t>
  </si>
  <si>
    <t>Coral Springs</t>
  </si>
  <si>
    <t>Deen Fox</t>
  </si>
  <si>
    <t>(941) 360-3171</t>
  </si>
  <si>
    <t>866.338.7888</t>
  </si>
  <si>
    <t>8101 Cooper Creek Blvd.</t>
  </si>
  <si>
    <t>Sarasota</t>
  </si>
  <si>
    <t>Joe DeCaro</t>
  </si>
  <si>
    <t>(954) 472- 3592</t>
  </si>
  <si>
    <t>(954) 472- 3539</t>
  </si>
  <si>
    <t>10197 West Sunrise Blvd.</t>
  </si>
  <si>
    <t>Plantation</t>
  </si>
  <si>
    <t>Dean Diorides</t>
  </si>
  <si>
    <t>(941) 795-8020</t>
  </si>
  <si>
    <t>(941) 795-8040</t>
  </si>
  <si>
    <t>7456 Cortez Rd. W.</t>
  </si>
  <si>
    <t>Bradenton</t>
  </si>
  <si>
    <t>Diego Trotz</t>
  </si>
  <si>
    <t>(786) 293-5713</t>
  </si>
  <si>
    <t xml:space="preserve"> 573-9164</t>
  </si>
  <si>
    <t>12520 SW 120th St.</t>
  </si>
  <si>
    <t>Miami,</t>
  </si>
  <si>
    <t>(305) 487.6430</t>
  </si>
  <si>
    <t>14218 SW 8th St. Unit 11</t>
  </si>
  <si>
    <t>Jen Blake</t>
  </si>
  <si>
    <t>(954) 389-9273</t>
  </si>
  <si>
    <t xml:space="preserve"> (954) 389-3449</t>
  </si>
  <si>
    <t>4545 Weston Road</t>
  </si>
  <si>
    <t>Weston</t>
  </si>
  <si>
    <t>Siva Dasan</t>
  </si>
  <si>
    <t>(954) 492-3266</t>
  </si>
  <si>
    <t>492-3270</t>
  </si>
  <si>
    <t>6282 North Federal Highway</t>
  </si>
  <si>
    <t>TJ Thielbar</t>
  </si>
  <si>
    <t>813-635-6608</t>
  </si>
  <si>
    <t>Eric Neuwirth</t>
  </si>
  <si>
    <t>(727) 521-3434</t>
  </si>
  <si>
    <t>866.294.2936</t>
  </si>
  <si>
    <t>5062 4th Street North</t>
  </si>
  <si>
    <t>St. Petersburg</t>
  </si>
  <si>
    <t>Greg Snyder</t>
  </si>
  <si>
    <t>(727) 726-1315</t>
  </si>
  <si>
    <t>866.294.3506</t>
  </si>
  <si>
    <t xml:space="preserve">2519 McMullen Booth Rd.  </t>
  </si>
  <si>
    <t>Clearwater</t>
  </si>
  <si>
    <t>Andy Ganger</t>
  </si>
  <si>
    <t>(813) 876-3535</t>
  </si>
  <si>
    <t xml:space="preserve"> 866.294.8140</t>
  </si>
  <si>
    <t>3665 Henderson Blvd.</t>
  </si>
  <si>
    <t>Chad Bash</t>
  </si>
  <si>
    <t>(813) 969-1619</t>
  </si>
  <si>
    <t>866.294.8140</t>
  </si>
  <si>
    <t>13262 N. Dale Mabry</t>
  </si>
  <si>
    <t>Andres Farfan</t>
  </si>
  <si>
    <t>(727) 518-1230</t>
  </si>
  <si>
    <t xml:space="preserve"> 866.294.9508</t>
  </si>
  <si>
    <t>2939 W. Bay Dr.</t>
  </si>
  <si>
    <t>Belleair Bluffs</t>
  </si>
  <si>
    <t>Bruce Roberts</t>
  </si>
  <si>
    <t>(813) 571-5553</t>
  </si>
  <si>
    <t>813.571.5564</t>
  </si>
  <si>
    <t>1015 Providence Rd.</t>
  </si>
  <si>
    <t>Brandon</t>
  </si>
  <si>
    <t>Bryan Fitzsimmons</t>
  </si>
  <si>
    <t>(863) 701-9480</t>
  </si>
  <si>
    <t xml:space="preserve"> 866.339.0541</t>
  </si>
  <si>
    <t>225 W. Pipkin Rd.</t>
  </si>
  <si>
    <t>Lakeland</t>
  </si>
  <si>
    <t>Drake Jotch</t>
  </si>
  <si>
    <t>(727) 344-8600</t>
  </si>
  <si>
    <t>866.340.8710</t>
  </si>
  <si>
    <t>2408 Tyrone Blvd.</t>
  </si>
  <si>
    <t>Jeremy Brumley</t>
  </si>
  <si>
    <t>(813) 907-8202</t>
  </si>
  <si>
    <t>866.340.8787</t>
  </si>
  <si>
    <t>1640 Bruce B. Downs Blvd.</t>
  </si>
  <si>
    <t>Wesley Chapel</t>
  </si>
  <si>
    <t>Kevin Oschmann</t>
  </si>
  <si>
    <t>(727) 372-7540</t>
  </si>
  <si>
    <t>866.340.9083</t>
  </si>
  <si>
    <t>10750 SR 54</t>
  </si>
  <si>
    <t>Trinity</t>
  </si>
  <si>
    <t>Chris Crawford</t>
  </si>
  <si>
    <t>843-655-2324</t>
  </si>
  <si>
    <t xml:space="preserve">Jason Parker </t>
  </si>
  <si>
    <t>(850) 249-0428</t>
  </si>
  <si>
    <t>249-0426</t>
  </si>
  <si>
    <t>11535 Hutchison Boulevard</t>
  </si>
  <si>
    <t>Panama City Beach</t>
  </si>
  <si>
    <t>Joe Lemons</t>
  </si>
  <si>
    <t>(850) 297-0460</t>
  </si>
  <si>
    <t xml:space="preserve"> 297-0465</t>
  </si>
  <si>
    <t>3491 Thomasville Road</t>
  </si>
  <si>
    <t>Tallahassee</t>
  </si>
  <si>
    <t>Kenny Jett</t>
  </si>
  <si>
    <t>(850) 747-9331</t>
  </si>
  <si>
    <t>747-9099</t>
  </si>
  <si>
    <t>641 West 23rd Street</t>
  </si>
  <si>
    <t>Panama City</t>
  </si>
  <si>
    <t>Shawn Pollard</t>
  </si>
  <si>
    <t>(850) 650-3161</t>
  </si>
  <si>
    <t>650-4634</t>
  </si>
  <si>
    <t>4447 Commons Dr. E., #105</t>
  </si>
  <si>
    <t>Destin</t>
  </si>
  <si>
    <t>Warren Shelor</t>
  </si>
  <si>
    <t>407-924-6748</t>
  </si>
  <si>
    <t>Chris Jones</t>
  </si>
  <si>
    <t>(904) 247-4234</t>
  </si>
  <si>
    <t>(904) 247-4239</t>
  </si>
  <si>
    <t>2400 S. 3rd St., 302B</t>
  </si>
  <si>
    <t>Jacksonville Beach</t>
  </si>
  <si>
    <t>Nicole Cornwell</t>
  </si>
  <si>
    <t>(904) 370-1070</t>
  </si>
  <si>
    <t>(904) 370-1071</t>
  </si>
  <si>
    <t>10950 San Jose Blvd.</t>
  </si>
  <si>
    <t xml:space="preserve">Andrew Viola </t>
  </si>
  <si>
    <t>(352) 377-8383</t>
  </si>
  <si>
    <t>(352) 377-8668</t>
  </si>
  <si>
    <t>3237 SW 35th Blvd.</t>
  </si>
  <si>
    <t>Tom Gladding</t>
  </si>
  <si>
    <t>(386) 615-7889</t>
  </si>
  <si>
    <t>615-7443</t>
  </si>
  <si>
    <t>814 S. Atlantic Ave.</t>
  </si>
  <si>
    <t>Ormond Beach</t>
  </si>
  <si>
    <t>Sharon Fulmer</t>
  </si>
  <si>
    <t>407-816-6355</t>
  </si>
  <si>
    <t>5463 Orlando Gateway Circle</t>
  </si>
  <si>
    <t>Dorothy Boylan</t>
  </si>
  <si>
    <t>(352) 873-3846</t>
  </si>
  <si>
    <t>(352) 873-7458</t>
  </si>
  <si>
    <t>4701 Southwest College Road, Unit A1</t>
  </si>
  <si>
    <t>Ocala</t>
  </si>
  <si>
    <t>Jose Mateo</t>
  </si>
  <si>
    <t>(407) 355-7707</t>
  </si>
  <si>
    <t>355-7705</t>
  </si>
  <si>
    <t>7830 W. Sand Lake Rd.</t>
  </si>
  <si>
    <t>Merle Watson</t>
  </si>
  <si>
    <t>(407) 331-0131</t>
  </si>
  <si>
    <t>331-0151</t>
  </si>
  <si>
    <t>1761 W. State Rd. 434</t>
  </si>
  <si>
    <t>Longwood</t>
  </si>
  <si>
    <t xml:space="preserve">Mike Fink </t>
  </si>
  <si>
    <t>(352) 674- 9292</t>
  </si>
  <si>
    <t>3580 Wedgewood Lane</t>
  </si>
  <si>
    <t>The Villages</t>
  </si>
  <si>
    <t>John McCarthy</t>
  </si>
  <si>
    <t>(407)-654-6093</t>
  </si>
  <si>
    <t>3279 Daniels Road, Ste 108</t>
  </si>
  <si>
    <t>Winter Garden</t>
  </si>
  <si>
    <t>Jeff Sparks</t>
  </si>
  <si>
    <t>(407) 931-1790</t>
  </si>
  <si>
    <t>(866) 554-9939</t>
  </si>
  <si>
    <t>2699 W. Osceola Parkway</t>
  </si>
  <si>
    <t>Kissimmee</t>
  </si>
  <si>
    <t xml:space="preserve">Robert Asbell </t>
  </si>
  <si>
    <t>(239) 417- 1212</t>
  </si>
  <si>
    <t xml:space="preserve">1500 5th Avenue South </t>
  </si>
  <si>
    <t xml:space="preserve">Sean O'Keefe </t>
  </si>
  <si>
    <t>(239) 574-1018</t>
  </si>
  <si>
    <t>(239) 574-1078</t>
  </si>
  <si>
    <t>900 SW Pine Island Road</t>
  </si>
  <si>
    <t>Cape Coral,</t>
  </si>
  <si>
    <t>Mickey Chard</t>
  </si>
  <si>
    <t>(941) 924-9090</t>
  </si>
  <si>
    <t>(941) 924-9336</t>
  </si>
  <si>
    <t>3971 South Tamiami Trail</t>
  </si>
  <si>
    <t>Butch Murray</t>
  </si>
  <si>
    <t>(239) 489-1240</t>
  </si>
  <si>
    <t>(239) 489-1951</t>
  </si>
  <si>
    <t>14261 S.Tamiami Trail, Suite 1</t>
  </si>
  <si>
    <t>Gordon Weiner</t>
  </si>
  <si>
    <t>(239) 390-9208</t>
  </si>
  <si>
    <t>(239) 390-9237</t>
  </si>
  <si>
    <t>26381 South Tamiami Trail, Suite 101</t>
  </si>
  <si>
    <t>Bonita Springs</t>
  </si>
  <si>
    <t>Joseph Andrulot</t>
  </si>
  <si>
    <t>(850) 471-2324</t>
  </si>
  <si>
    <t xml:space="preserve"> 857-0845</t>
  </si>
  <si>
    <t>5025 N. 12th Ave.</t>
  </si>
  <si>
    <t xml:space="preserve">Tony Smith </t>
  </si>
  <si>
    <t>(912) 691-2575</t>
  </si>
  <si>
    <t>(912) 220-3524</t>
  </si>
  <si>
    <t>5500 Abercorn St. #44</t>
  </si>
  <si>
    <t>(706) 737-2929</t>
  </si>
  <si>
    <t>(706) 737-2733</t>
  </si>
  <si>
    <t>2911 Washington Road</t>
  </si>
  <si>
    <t>Steven Tullos</t>
  </si>
  <si>
    <t>(912) 634-0246</t>
  </si>
  <si>
    <t>(912) 634-7746</t>
  </si>
  <si>
    <t>202 Retreat Village #3</t>
  </si>
  <si>
    <t>Saint Simons Island</t>
  </si>
  <si>
    <t xml:space="preserve">Stuart Smith </t>
  </si>
  <si>
    <t>(478) 477-5256</t>
  </si>
  <si>
    <t>(478) 4778405</t>
  </si>
  <si>
    <t>5080 Riverside Drive Suite 506</t>
  </si>
  <si>
    <t>Macon</t>
  </si>
  <si>
    <t xml:space="preserve">Luke Capps </t>
  </si>
  <si>
    <t>(678) 546-8240</t>
  </si>
  <si>
    <t>(678) 546-8073</t>
  </si>
  <si>
    <t xml:space="preserve">3420 Buford Drive, Building C Suite 590 </t>
  </si>
  <si>
    <t>Jeff Donaldson</t>
  </si>
  <si>
    <t>(770) 475-6668</t>
  </si>
  <si>
    <t xml:space="preserve"> 475-9370</t>
  </si>
  <si>
    <t>11705 C. Jones Bridge Road</t>
  </si>
  <si>
    <t>John Morst</t>
  </si>
  <si>
    <t>(678)344-8945</t>
  </si>
  <si>
    <t>344-4983</t>
  </si>
  <si>
    <t xml:space="preserve">1350 Scenic Hwy. 124, Suite 200   </t>
  </si>
  <si>
    <t>Snellville</t>
  </si>
  <si>
    <t>Wayne Boone</t>
  </si>
  <si>
    <t>239-340-9135</t>
  </si>
  <si>
    <t>Michel Ney</t>
  </si>
  <si>
    <t>(515) 267-0064</t>
  </si>
  <si>
    <t xml:space="preserve"> 267-8299</t>
  </si>
  <si>
    <t>650 S. Prairie View Drive</t>
  </si>
  <si>
    <t>Richard Rush</t>
  </si>
  <si>
    <t>425-766-1378</t>
  </si>
  <si>
    <t>John Aemmer</t>
  </si>
  <si>
    <t>(208) 433-1234</t>
  </si>
  <si>
    <t>433-5582</t>
  </si>
  <si>
    <t>855 W. Broad St Ste 260</t>
  </si>
  <si>
    <t>Julian Copsey</t>
  </si>
  <si>
    <t>248-909-4380</t>
  </si>
  <si>
    <t>Richard Lowell</t>
  </si>
  <si>
    <t>(847) 658-9268</t>
  </si>
  <si>
    <t xml:space="preserve"> 658-9284</t>
  </si>
  <si>
    <t>1604 Randall Road Unit 7110</t>
  </si>
  <si>
    <t>Algonquin</t>
  </si>
  <si>
    <t>William Benjamin</t>
  </si>
  <si>
    <t>(847) 534-0679</t>
  </si>
  <si>
    <t>(847) 534-0831</t>
  </si>
  <si>
    <t>180 S. Roselle Rd.</t>
  </si>
  <si>
    <t>Steve Padgett</t>
  </si>
  <si>
    <t>(847) 674-4634</t>
  </si>
  <si>
    <t xml:space="preserve"> 674-4681</t>
  </si>
  <si>
    <t>9310 Skokie Blvd.</t>
  </si>
  <si>
    <t>Tim Zentz</t>
  </si>
  <si>
    <t>(574) 259-2663</t>
  </si>
  <si>
    <t>(574) 259-7725</t>
  </si>
  <si>
    <t>620 W. Edison Rd., #100</t>
  </si>
  <si>
    <t>Mishawaka</t>
  </si>
  <si>
    <t>Charlie Gaston</t>
  </si>
  <si>
    <t>513-490-6179</t>
  </si>
  <si>
    <t>Brian Newlin</t>
  </si>
  <si>
    <t>(317) 884-3992</t>
  </si>
  <si>
    <t>884-3997</t>
  </si>
  <si>
    <t>1001 N. State Rd. 135</t>
  </si>
  <si>
    <t>Ryan Rogers</t>
  </si>
  <si>
    <t>(317) 863-3474</t>
  </si>
  <si>
    <t xml:space="preserve"> 863-0067</t>
  </si>
  <si>
    <t>4501 E. 82nd St.</t>
  </si>
  <si>
    <t>Scott West</t>
  </si>
  <si>
    <t>(812) 401-3474</t>
  </si>
  <si>
    <t xml:space="preserve"> (812) 401-3492</t>
  </si>
  <si>
    <t>6401 East Lloyd Expressway</t>
  </si>
  <si>
    <t>Evansville</t>
  </si>
  <si>
    <t>Larry Kime</t>
  </si>
  <si>
    <t>(913) 239-8856</t>
  </si>
  <si>
    <t>239-0424</t>
  </si>
  <si>
    <t>5021 West 135th Street</t>
  </si>
  <si>
    <t>Leawood</t>
  </si>
  <si>
    <t xml:space="preserve">Brian Willett </t>
  </si>
  <si>
    <t>(316) 315-0299</t>
  </si>
  <si>
    <t>316-315-0609</t>
  </si>
  <si>
    <t>10250 E. 13th Street N., Suite 102</t>
  </si>
  <si>
    <t>Matt Ryder</t>
  </si>
  <si>
    <t>(859) 426-8666</t>
  </si>
  <si>
    <t>426-1401</t>
  </si>
  <si>
    <t>588 Buttermilk Pike</t>
  </si>
  <si>
    <t>Crescent Springs</t>
  </si>
  <si>
    <t>Darrell Lewis</t>
  </si>
  <si>
    <t>(859) 233-3474</t>
  </si>
  <si>
    <t>543-0251</t>
  </si>
  <si>
    <t>2341 Sir Barton Way</t>
  </si>
  <si>
    <t>Bryan Norman</t>
  </si>
  <si>
    <t>(502) 412-4666</t>
  </si>
  <si>
    <t>412-4877</t>
  </si>
  <si>
    <t>657 S. Hurstbourne Pkwy.</t>
  </si>
  <si>
    <t>Jordan Biel</t>
  </si>
  <si>
    <t>(225) 216-1191</t>
  </si>
  <si>
    <t>(225) 216-1205</t>
  </si>
  <si>
    <t>7415 Corporate Blvd., Suite 920</t>
  </si>
  <si>
    <t>Jim Combe</t>
  </si>
  <si>
    <t>(337) 981-0714</t>
  </si>
  <si>
    <t>981-7821</t>
  </si>
  <si>
    <t xml:space="preserve">1912 Kaliste Saloom Rd. </t>
  </si>
  <si>
    <t xml:space="preserve">Jeremy Longshore </t>
  </si>
  <si>
    <t>(985) 809- 0662</t>
  </si>
  <si>
    <t xml:space="preserve"> (985) 898- 0239</t>
  </si>
  <si>
    <t>200 River Highland Blvd.</t>
  </si>
  <si>
    <t>Covington</t>
  </si>
  <si>
    <t>Tom Popp</t>
  </si>
  <si>
    <t>443-847-2932</t>
  </si>
  <si>
    <t>Chris Pehlke</t>
  </si>
  <si>
    <t>(410) 654-5500</t>
  </si>
  <si>
    <t>654-2290</t>
  </si>
  <si>
    <t>10906 Boulevard Circle</t>
  </si>
  <si>
    <t>Owings Mills,</t>
  </si>
  <si>
    <t>Roy Phillips</t>
  </si>
  <si>
    <t>703-967-7312</t>
  </si>
  <si>
    <t>(410) 553-0299</t>
  </si>
  <si>
    <t>(410) 553-0604</t>
  </si>
  <si>
    <t>6711 Governor Ritchie Highway</t>
  </si>
  <si>
    <t>Glen Burnie</t>
  </si>
  <si>
    <t>Mark Underwood</t>
  </si>
  <si>
    <t>(240) 631-2401</t>
  </si>
  <si>
    <t xml:space="preserve"> (240) 631-2408</t>
  </si>
  <si>
    <t xml:space="preserve">82 Market Street </t>
  </si>
  <si>
    <t>Gaithersburg</t>
  </si>
  <si>
    <t>Rayford Cook</t>
  </si>
  <si>
    <t>(301) 668-1522</t>
  </si>
  <si>
    <t>668-1524</t>
  </si>
  <si>
    <t>1305 W. 7th St.</t>
  </si>
  <si>
    <t>Frederick</t>
  </si>
  <si>
    <t>Eriksson Hill</t>
  </si>
  <si>
    <t>(410)420-9113</t>
  </si>
  <si>
    <t xml:space="preserve"> (410) 420-6651</t>
  </si>
  <si>
    <t>696 J. Bel Air Road</t>
  </si>
  <si>
    <t>Bel Air</t>
  </si>
  <si>
    <t>Jonathan Ginsburg</t>
  </si>
  <si>
    <t>301-782-7604</t>
  </si>
  <si>
    <t>(301) 782-9143</t>
  </si>
  <si>
    <t>15910 Crain Highway</t>
  </si>
  <si>
    <t>Brandywine</t>
  </si>
  <si>
    <t>Becky Ehrnstrom</t>
  </si>
  <si>
    <t>(616) 949-7861</t>
  </si>
  <si>
    <t>949-7946</t>
  </si>
  <si>
    <t>1100 East Paris, Unit 5</t>
  </si>
  <si>
    <t>Brian O'Hara</t>
  </si>
  <si>
    <t>(248) 347-1635</t>
  </si>
  <si>
    <t>347-1637</t>
  </si>
  <si>
    <t>43304 Eleven Mile Road</t>
  </si>
  <si>
    <t>Novi</t>
  </si>
  <si>
    <t>Jason Gajan</t>
  </si>
  <si>
    <t>(816) 746-8179</t>
  </si>
  <si>
    <t>746-1064</t>
  </si>
  <si>
    <t>6334 N. Lucerne Avenue</t>
  </si>
  <si>
    <t>JT Dewitt</t>
  </si>
  <si>
    <t>(601) 607-3334</t>
  </si>
  <si>
    <t xml:space="preserve"> (601) 607-3343</t>
  </si>
  <si>
    <t xml:space="preserve">201 Colony Way </t>
  </si>
  <si>
    <t>Madison</t>
  </si>
  <si>
    <t>curvins@international-wines.com</t>
  </si>
  <si>
    <t>Michael Bosarge</t>
  </si>
  <si>
    <t>(228) 388-0009</t>
  </si>
  <si>
    <t>(228) 388-4925</t>
  </si>
  <si>
    <t>2600 E. Beach Blvd, Suite 76</t>
  </si>
  <si>
    <t>Biloxi</t>
  </si>
  <si>
    <t>Seth Williams</t>
  </si>
  <si>
    <t>(828) 298-6530</t>
  </si>
  <si>
    <t>298-6531</t>
  </si>
  <si>
    <t>105 C River Hills Rd.</t>
  </si>
  <si>
    <t>Cliff Arthur</t>
  </si>
  <si>
    <t>704-575-7515</t>
  </si>
  <si>
    <t xml:space="preserve">Bob Kirby </t>
  </si>
  <si>
    <t>(704) 845-8001</t>
  </si>
  <si>
    <t>845-8066</t>
  </si>
  <si>
    <t>10056 E. Independence Blvd.</t>
  </si>
  <si>
    <t>Matthews</t>
  </si>
  <si>
    <t>David Thornton</t>
  </si>
  <si>
    <t>(336) 851-8900</t>
  </si>
  <si>
    <t xml:space="preserve"> 851-8910</t>
  </si>
  <si>
    <t>2100 Koury Blvd.</t>
  </si>
  <si>
    <t>Frank Giammona</t>
  </si>
  <si>
    <t>(919) 677-1347</t>
  </si>
  <si>
    <t>677-1327</t>
  </si>
  <si>
    <t>2060 Renaissance Park Place</t>
  </si>
  <si>
    <t>Cary</t>
  </si>
  <si>
    <t xml:space="preserve">Bryan Abel </t>
  </si>
  <si>
    <t>(910) 313-1885</t>
  </si>
  <si>
    <t xml:space="preserve"> 313-6120</t>
  </si>
  <si>
    <t>4719 New Centre Dr. Unit K</t>
  </si>
  <si>
    <t>Wilmington</t>
  </si>
  <si>
    <t>Chip Phillips</t>
  </si>
  <si>
    <t>(336) 724-4518</t>
  </si>
  <si>
    <t>722-5417</t>
  </si>
  <si>
    <t>300 S. Stratford Rd.</t>
  </si>
  <si>
    <t>Winston Salem</t>
  </si>
  <si>
    <t>Seth Hartman</t>
  </si>
  <si>
    <t>(910) 692-1131</t>
  </si>
  <si>
    <t>(910) 692-1141</t>
  </si>
  <si>
    <t>190 Partner Circle</t>
  </si>
  <si>
    <t>Southern Pines</t>
  </si>
  <si>
    <t>Greg Stow</t>
  </si>
  <si>
    <t>(919) 782-5127</t>
  </si>
  <si>
    <t>(919) 782-5163</t>
  </si>
  <si>
    <t>4421 Six Forks Road, Suite 122</t>
  </si>
  <si>
    <t>Jim Craig</t>
  </si>
  <si>
    <t>(704) 541-6659</t>
  </si>
  <si>
    <t>541-9369</t>
  </si>
  <si>
    <t>7520 Pineville Matthews Road</t>
  </si>
  <si>
    <t>Nick Muriedas</t>
  </si>
  <si>
    <t>(402) 391-3474</t>
  </si>
  <si>
    <t>391-9305</t>
  </si>
  <si>
    <t>120 Regency Parkway</t>
  </si>
  <si>
    <t>Evan Snyderman</t>
  </si>
  <si>
    <t>856-912-3201</t>
  </si>
  <si>
    <t>Jeff Schifrin</t>
  </si>
  <si>
    <t>(609) 646-2828</t>
  </si>
  <si>
    <t>646-2811</t>
  </si>
  <si>
    <t>3121-F Fire Road</t>
  </si>
  <si>
    <t>Egg Harbor Township</t>
  </si>
  <si>
    <t>Marvin Mack</t>
  </si>
  <si>
    <t>856-848-6261</t>
  </si>
  <si>
    <t>856-848-6719</t>
  </si>
  <si>
    <t>1709 Deptford Center Road</t>
  </si>
  <si>
    <t>Deptford</t>
  </si>
  <si>
    <t>08096</t>
  </si>
  <si>
    <t>E. Jay Myers</t>
  </si>
  <si>
    <t>(732) 634-7379</t>
  </si>
  <si>
    <t>634-7861</t>
  </si>
  <si>
    <t>625 US Highway 1, South</t>
  </si>
  <si>
    <t>Iselin</t>
  </si>
  <si>
    <t>08830</t>
  </si>
  <si>
    <t>Jason Steenrod</t>
  </si>
  <si>
    <t>(732) 785-2725</t>
  </si>
  <si>
    <t>785-2901</t>
  </si>
  <si>
    <t>179 Van Zile Road</t>
  </si>
  <si>
    <t>Brick</t>
  </si>
  <si>
    <t>08724</t>
  </si>
  <si>
    <t>Darryl Brophy</t>
  </si>
  <si>
    <t>UPDATED: 10/2/12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</si>
</sst>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quot;#,##0.00"/>
    <numFmt numFmtId="166" formatCode="00000"/>
    <numFmt numFmtId="167" formatCode="\(###\)\ ###\-####"/>
    <numFmt numFmtId="168" formatCode="&quot;Yes&quot;;&quot;Yes&quot;;&quot;No&quot;"/>
    <numFmt numFmtId="169" formatCode="&quot;True&quot;;&quot;True&quot;;&quot;False&quot;"/>
    <numFmt numFmtId="170" formatCode="&quot;On&quot;;&quot;On&quot;;&quot;Off&quot;"/>
    <numFmt numFmtId="171" formatCode="[$€-2]\ #,##0.00_);[Red]\([$€-2]\ #,##0.00\)"/>
  </numFmts>
  <fonts count="152">
    <font>
      <sz val="11"/>
      <color theme="1"/>
      <name val="Calibri"/>
      <family val="2"/>
    </font>
    <font>
      <sz val="11"/>
      <color indexed="8"/>
      <name val="Calibri"/>
      <family val="2"/>
    </font>
    <font>
      <sz val="24"/>
      <name val="Arial"/>
      <family val="2"/>
    </font>
    <font>
      <b/>
      <i/>
      <sz val="10"/>
      <name val="Arial"/>
      <family val="2"/>
    </font>
    <font>
      <sz val="10"/>
      <name val="Arial"/>
      <family val="2"/>
    </font>
    <font>
      <u val="single"/>
      <sz val="10"/>
      <color indexed="12"/>
      <name val="Arial"/>
      <family val="2"/>
    </font>
    <font>
      <sz val="10"/>
      <color indexed="8"/>
      <name val="Arial"/>
      <family val="2"/>
    </font>
    <font>
      <b/>
      <i/>
      <sz val="10"/>
      <color indexed="8"/>
      <name val="Arial"/>
      <family val="2"/>
    </font>
    <font>
      <b/>
      <sz val="10"/>
      <name val="Arial"/>
      <family val="2"/>
    </font>
    <font>
      <b/>
      <sz val="11"/>
      <color indexed="8"/>
      <name val="Calibri"/>
      <family val="2"/>
    </font>
    <font>
      <sz val="9"/>
      <name val="Arial"/>
      <family val="2"/>
    </font>
    <font>
      <b/>
      <sz val="9"/>
      <name val="Arial"/>
      <family val="2"/>
    </font>
    <font>
      <b/>
      <sz val="16"/>
      <name val="Arial"/>
      <family val="2"/>
    </font>
    <font>
      <b/>
      <sz val="8"/>
      <color indexed="8"/>
      <name val="Arial"/>
      <family val="2"/>
    </font>
    <font>
      <sz val="8"/>
      <color indexed="8"/>
      <name val="Arial"/>
      <family val="2"/>
    </font>
    <font>
      <b/>
      <sz val="24"/>
      <name val="Arial"/>
      <family val="2"/>
    </font>
    <font>
      <b/>
      <sz val="12"/>
      <name val="Arial"/>
      <family val="2"/>
    </font>
    <font>
      <b/>
      <sz val="14"/>
      <name val="Arial"/>
      <family val="2"/>
    </font>
    <font>
      <b/>
      <u val="single"/>
      <sz val="11"/>
      <color indexed="8"/>
      <name val="Calibri"/>
      <family val="2"/>
    </font>
    <font>
      <sz val="7"/>
      <color indexed="8"/>
      <name val="Times New Roman"/>
      <family val="1"/>
    </font>
    <font>
      <i/>
      <sz val="9"/>
      <color indexed="8"/>
      <name val="Calibri"/>
      <family val="2"/>
    </font>
    <font>
      <sz val="10"/>
      <color indexed="18"/>
      <name val="Century Gothic"/>
      <family val="2"/>
    </font>
    <font>
      <b/>
      <sz val="10"/>
      <name val="Century Gothic"/>
      <family val="2"/>
    </font>
    <font>
      <sz val="10"/>
      <name val="Century Gothic"/>
      <family val="2"/>
    </font>
    <font>
      <b/>
      <sz val="12"/>
      <name val="Century Gothic"/>
      <family val="2"/>
    </font>
    <font>
      <i/>
      <sz val="10"/>
      <name val="Century Gothic"/>
      <family val="2"/>
    </font>
    <font>
      <b/>
      <sz val="14"/>
      <name val="Century Gothic"/>
      <family val="2"/>
    </font>
    <font>
      <sz val="10"/>
      <color indexed="8"/>
      <name val="Century Gothic"/>
      <family val="2"/>
    </font>
    <font>
      <sz val="12"/>
      <name val="Times New Roman"/>
      <family val="1"/>
    </font>
    <font>
      <b/>
      <sz val="18"/>
      <name val="Arial Narrow"/>
      <family val="2"/>
    </font>
    <font>
      <sz val="12"/>
      <name val="Arial Narrow"/>
      <family val="2"/>
    </font>
    <font>
      <sz val="16"/>
      <name val="Arial Narrow"/>
      <family val="2"/>
    </font>
    <font>
      <b/>
      <sz val="12"/>
      <name val="Arial Narrow"/>
      <family val="2"/>
    </font>
    <font>
      <u val="single"/>
      <sz val="12"/>
      <name val="Arial Narrow"/>
      <family val="2"/>
    </font>
    <font>
      <u val="single"/>
      <sz val="12"/>
      <color indexed="12"/>
      <name val="Arial Narrow"/>
      <family val="2"/>
    </font>
    <font>
      <i/>
      <sz val="12"/>
      <name val="Arial Narrow"/>
      <family val="2"/>
    </font>
    <font>
      <sz val="12"/>
      <color indexed="8"/>
      <name val="Times New Roman"/>
      <family val="1"/>
    </font>
    <font>
      <i/>
      <sz val="11"/>
      <color indexed="8"/>
      <name val="Calibri"/>
      <family val="2"/>
    </font>
    <font>
      <i/>
      <sz val="12"/>
      <color indexed="8"/>
      <name val="Times New Roman"/>
      <family val="1"/>
    </font>
    <font>
      <sz val="11"/>
      <color indexed="8"/>
      <name val="Times New Roman"/>
      <family val="1"/>
    </font>
    <font>
      <sz val="9"/>
      <color indexed="8"/>
      <name val="Calibri"/>
      <family val="2"/>
    </font>
    <font>
      <b/>
      <sz val="11"/>
      <color indexed="8"/>
      <name val="Times New Roman"/>
      <family val="1"/>
    </font>
    <font>
      <i/>
      <sz val="11"/>
      <color indexed="8"/>
      <name val="Times New Roman"/>
      <family val="1"/>
    </font>
    <font>
      <b/>
      <sz val="9"/>
      <color indexed="10"/>
      <name val="Arial"/>
      <family val="2"/>
    </font>
    <font>
      <u val="single"/>
      <sz val="9"/>
      <name val="Arial"/>
      <family val="2"/>
    </font>
    <font>
      <sz val="14"/>
      <color indexed="8"/>
      <name val="Times New Roman"/>
      <family val="1"/>
    </font>
    <font>
      <b/>
      <sz val="12"/>
      <color indexed="8"/>
      <name val="Times New Roman"/>
      <family val="1"/>
    </font>
    <font>
      <sz val="11"/>
      <color indexed="56"/>
      <name val="Calibri"/>
      <family val="2"/>
    </font>
    <font>
      <vertAlign val="superscript"/>
      <sz val="12"/>
      <color indexed="8"/>
      <name val="Times New Roman"/>
      <family val="1"/>
    </font>
    <font>
      <b/>
      <sz val="8"/>
      <name val="Arial"/>
      <family val="2"/>
    </font>
    <font>
      <sz val="10"/>
      <color indexed="8"/>
      <name val="MS Sans Serif"/>
      <family val="2"/>
    </font>
    <font>
      <sz val="8"/>
      <name val="Arial"/>
      <family val="2"/>
    </font>
    <font>
      <b/>
      <sz val="8"/>
      <name val="Tahoma"/>
      <family val="2"/>
    </font>
    <font>
      <sz val="8"/>
      <name val="Tahoma"/>
      <family val="2"/>
    </font>
    <font>
      <sz val="10"/>
      <name val="Tahoma"/>
      <family val="2"/>
    </font>
    <font>
      <b/>
      <sz val="14"/>
      <name val="Times New Roman"/>
      <family val="1"/>
    </font>
    <font>
      <b/>
      <sz val="12"/>
      <name val="Times New Roman"/>
      <family val="1"/>
    </font>
    <font>
      <b/>
      <sz val="12"/>
      <color indexed="8"/>
      <name val="Arial Narrow"/>
      <family val="2"/>
    </font>
    <font>
      <b/>
      <sz val="12"/>
      <color indexed="10"/>
      <name val="Arial Narrow"/>
      <family val="2"/>
    </font>
    <font>
      <b/>
      <i/>
      <u val="single"/>
      <sz val="12"/>
      <color indexed="10"/>
      <name val="Arial Narrow"/>
      <family val="2"/>
    </font>
    <font>
      <sz val="12"/>
      <color indexed="8"/>
      <name val="Arial Narrow"/>
      <family val="2"/>
    </font>
    <font>
      <vertAlign val="superscript"/>
      <sz val="12"/>
      <color indexed="8"/>
      <name val="Arial Narrow"/>
      <family val="2"/>
    </font>
    <font>
      <sz val="12"/>
      <color indexed="8"/>
      <name val="Calibri"/>
      <family val="2"/>
    </font>
    <font>
      <i/>
      <sz val="12"/>
      <color indexed="8"/>
      <name val="Calibri"/>
      <family val="2"/>
    </font>
    <font>
      <sz val="11"/>
      <color indexed="10"/>
      <name val="Calibri"/>
      <family val="2"/>
    </font>
    <font>
      <sz val="11"/>
      <name val="Calibri"/>
      <family val="2"/>
    </font>
    <font>
      <sz val="11"/>
      <color indexed="8"/>
      <name val="Symbol"/>
      <family val="1"/>
    </font>
    <font>
      <i/>
      <u val="single"/>
      <sz val="11"/>
      <color indexed="8"/>
      <name val="Calibri"/>
      <family val="2"/>
    </font>
    <font>
      <b/>
      <sz val="12"/>
      <name val="Calibri"/>
      <family val="2"/>
    </font>
    <font>
      <b/>
      <sz val="18"/>
      <color indexed="8"/>
      <name val="Calibri"/>
      <family val="2"/>
    </font>
    <font>
      <b/>
      <sz val="14"/>
      <color indexed="8"/>
      <name val="Calibri"/>
      <family val="2"/>
    </font>
    <font>
      <b/>
      <u val="single"/>
      <sz val="12"/>
      <color indexed="8"/>
      <name val="Times New Roman"/>
      <family val="1"/>
    </font>
    <font>
      <b/>
      <u val="single"/>
      <sz val="11"/>
      <color indexed="8"/>
      <name val="Times New Roman"/>
      <family val="1"/>
    </font>
    <font>
      <b/>
      <sz val="16"/>
      <color indexed="9"/>
      <name val="Calibri"/>
      <family val="2"/>
    </font>
    <font>
      <b/>
      <i/>
      <sz val="11"/>
      <color indexed="8"/>
      <name val="Calibri"/>
      <family val="2"/>
    </font>
    <font>
      <b/>
      <sz val="9"/>
      <name val="Calibri"/>
      <family val="2"/>
    </font>
    <font>
      <sz val="9"/>
      <name val="Calibri"/>
      <family val="2"/>
    </font>
    <font>
      <u val="single"/>
      <sz val="9"/>
      <color indexed="12"/>
      <name val="Calibri"/>
      <family val="2"/>
    </font>
    <font>
      <b/>
      <sz val="16"/>
      <color indexed="8"/>
      <name val="Times New Roman"/>
      <family val="1"/>
    </font>
    <font>
      <b/>
      <sz val="16"/>
      <color indexed="10"/>
      <name val="Castellar"/>
      <family val="1"/>
    </font>
    <font>
      <b/>
      <sz val="12"/>
      <color indexed="12"/>
      <name val="Castellar"/>
      <family val="1"/>
    </font>
    <font>
      <b/>
      <sz val="14"/>
      <color indexed="8"/>
      <name val="Times New Roman"/>
      <family val="1"/>
    </font>
    <font>
      <sz val="11"/>
      <color indexed="8"/>
      <name val="Cambria"/>
      <family val="1"/>
    </font>
    <font>
      <i/>
      <sz val="12"/>
      <color indexed="12"/>
      <name val="Times New Roman"/>
      <family val="1"/>
    </font>
    <font>
      <b/>
      <sz val="14"/>
      <color indexed="12"/>
      <name val="Castellar"/>
      <family val="1"/>
    </font>
    <font>
      <b/>
      <sz val="11"/>
      <name val="Calibri"/>
      <family val="2"/>
    </font>
    <font>
      <u val="single"/>
      <sz val="11"/>
      <color indexed="12"/>
      <name val="Calibri"/>
      <family val="2"/>
    </font>
    <font>
      <b/>
      <sz val="12"/>
      <color indexed="10"/>
      <name val="Times New Roman"/>
      <family val="1"/>
    </font>
    <font>
      <b/>
      <sz val="14"/>
      <color indexed="9"/>
      <name val="Calibri"/>
      <family val="2"/>
    </font>
    <font>
      <b/>
      <u val="single"/>
      <sz val="14"/>
      <name val="Calibri"/>
      <family val="2"/>
    </font>
    <font>
      <b/>
      <sz val="14"/>
      <name val="Calibri"/>
      <family val="2"/>
    </font>
    <font>
      <b/>
      <sz val="12"/>
      <color indexed="8"/>
      <name val="Calibri"/>
      <family val="2"/>
    </font>
    <font>
      <sz val="8"/>
      <color indexed="8"/>
      <name val="Times New Roman"/>
      <family val="1"/>
    </font>
    <font>
      <b/>
      <sz val="8"/>
      <color indexed="8"/>
      <name val="Times New Roman"/>
      <family val="1"/>
    </font>
    <font>
      <u val="single"/>
      <sz val="11"/>
      <color indexed="12"/>
      <name val="Times New Roman"/>
      <family val="1"/>
    </font>
    <font>
      <b/>
      <sz val="12"/>
      <color indexed="63"/>
      <name val="Times New Roman"/>
      <family val="1"/>
    </font>
    <font>
      <sz val="11"/>
      <color indexed="8"/>
      <name val="Wingdings"/>
      <family val="0"/>
    </font>
    <font>
      <sz val="12"/>
      <color indexed="8"/>
      <name val="Wingdings"/>
      <family val="0"/>
    </font>
    <font>
      <sz val="12"/>
      <color indexed="8"/>
      <name val="Symbol"/>
      <family val="1"/>
    </font>
    <font>
      <sz val="12"/>
      <color indexed="8"/>
      <name val="Courier New"/>
      <family val="3"/>
    </font>
    <font>
      <b/>
      <sz val="12"/>
      <color indexed="30"/>
      <name val="Arial Narrow"/>
      <family val="2"/>
    </font>
    <font>
      <b/>
      <sz val="12"/>
      <color indexed="12"/>
      <name val="Calibri"/>
      <family val="2"/>
    </font>
    <font>
      <b/>
      <u val="single"/>
      <sz val="12"/>
      <color indexed="8"/>
      <name val="Calibri"/>
      <family val="2"/>
    </font>
    <font>
      <b/>
      <i/>
      <sz val="12"/>
      <color indexed="8"/>
      <name val="Calibri"/>
      <family val="2"/>
    </font>
    <font>
      <b/>
      <sz val="28"/>
      <color indexed="8"/>
      <name val="Times New Roman"/>
      <family val="1"/>
    </font>
    <font>
      <b/>
      <sz val="14"/>
      <color indexed="48"/>
      <name val="Arial"/>
      <family val="2"/>
    </font>
    <font>
      <b/>
      <sz val="18"/>
      <color indexed="9"/>
      <name val="Calibri"/>
      <family val="2"/>
    </font>
    <font>
      <sz val="8"/>
      <name val="Calibri"/>
      <family val="2"/>
    </font>
    <font>
      <sz val="11"/>
      <name val="Arial"/>
      <family val="2"/>
    </font>
    <font>
      <b/>
      <sz val="11"/>
      <name val="Arial"/>
      <family val="2"/>
    </font>
    <font>
      <u val="single"/>
      <sz val="11"/>
      <name val="Arial"/>
      <family val="2"/>
    </font>
    <font>
      <sz val="11"/>
      <color indexed="10"/>
      <name val="Arial"/>
      <family val="2"/>
    </font>
    <font>
      <b/>
      <u val="single"/>
      <sz val="10"/>
      <name val="Arial"/>
      <family val="2"/>
    </font>
    <font>
      <b/>
      <sz val="14"/>
      <color indexed="10"/>
      <name val="Arial Narrow"/>
      <family val="2"/>
    </font>
    <font>
      <b/>
      <i/>
      <sz val="12"/>
      <color indexed="10"/>
      <name val="Arial Narrow"/>
      <family val="2"/>
    </font>
    <font>
      <b/>
      <sz val="12"/>
      <color indexed="62"/>
      <name val="Arial Narrow"/>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u val="single"/>
      <sz val="13"/>
      <color indexed="8"/>
      <name val="Calibri"/>
      <family val="2"/>
    </font>
    <font>
      <b/>
      <sz val="4"/>
      <color indexed="8"/>
      <name val="Calibri"/>
      <family val="2"/>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14"/>
        <bgColor indexed="64"/>
      </patternFill>
    </fill>
    <fill>
      <patternFill patternType="solid">
        <fgColor indexed="31"/>
        <bgColor indexed="64"/>
      </patternFill>
    </fill>
    <fill>
      <patternFill patternType="solid">
        <fgColor indexed="46"/>
        <bgColor indexed="64"/>
      </patternFill>
    </fill>
    <fill>
      <patternFill patternType="solid">
        <fgColor indexed="50"/>
        <bgColor indexed="64"/>
      </patternFill>
    </fill>
    <fill>
      <patternFill patternType="solid">
        <fgColor indexed="23"/>
        <bgColor indexed="64"/>
      </patternFill>
    </fill>
    <fill>
      <patternFill patternType="solid">
        <fgColor indexed="13"/>
        <bgColor indexed="64"/>
      </patternFill>
    </fill>
    <fill>
      <patternFill patternType="solid">
        <fgColor indexed="62"/>
        <bgColor indexed="64"/>
      </patternFill>
    </fill>
    <fill>
      <patternFill patternType="solid">
        <fgColor indexed="36"/>
        <bgColor indexed="64"/>
      </patternFill>
    </fill>
    <fill>
      <patternFill patternType="solid">
        <fgColor indexed="42"/>
        <bgColor indexed="64"/>
      </patternFill>
    </fill>
    <fill>
      <patternFill patternType="solid">
        <fgColor indexed="53"/>
        <bgColor indexed="64"/>
      </patternFill>
    </fill>
    <fill>
      <patternFill patternType="solid">
        <fgColor indexed="55"/>
        <bgColor indexed="64"/>
      </patternFill>
    </fill>
    <fill>
      <patternFill patternType="solid">
        <fgColor indexed="47"/>
        <bgColor indexed="64"/>
      </patternFill>
    </fill>
    <fill>
      <patternFill patternType="solid">
        <fgColor indexed="11"/>
        <bgColor indexed="64"/>
      </patternFill>
    </fill>
    <fill>
      <patternFill patternType="solid">
        <fgColor indexed="27"/>
        <bgColor indexed="64"/>
      </patternFill>
    </fill>
    <fill>
      <patternFill patternType="solid">
        <fgColor indexed="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thin"/>
    </border>
    <border>
      <left style="thin"/>
      <right/>
      <top style="thin"/>
      <bottom/>
    </border>
    <border>
      <left style="thin"/>
      <right/>
      <top/>
      <bottom/>
    </border>
    <border>
      <left/>
      <right/>
      <top style="thin"/>
      <bottom/>
    </border>
    <border>
      <left/>
      <right style="thin"/>
      <top style="thin"/>
      <bottom/>
    </border>
    <border>
      <left/>
      <right style="thin"/>
      <top/>
      <bottom/>
    </border>
    <border>
      <left/>
      <right style="thin"/>
      <top/>
      <bottom style="thin"/>
    </border>
    <border>
      <left style="thin"/>
      <right style="thin"/>
      <top style="thin"/>
      <bottom/>
    </border>
    <border>
      <left/>
      <right style="medium"/>
      <top style="medium"/>
      <bottom style="medium"/>
    </border>
    <border>
      <left/>
      <right style="medium"/>
      <top/>
      <bottom style="medium"/>
    </border>
    <border>
      <left style="medium"/>
      <right style="medium"/>
      <top style="medium"/>
      <bottom style="medium"/>
    </border>
    <border>
      <left style="thin"/>
      <right style="medium"/>
      <top style="medium"/>
      <bottom style="medium"/>
    </border>
    <border>
      <left style="thin"/>
      <right style="medium"/>
      <top/>
      <bottom style="medium"/>
    </border>
    <border>
      <left/>
      <right style="thin"/>
      <top style="medium"/>
      <bottom style="medium"/>
    </border>
    <border>
      <left/>
      <right style="thin"/>
      <top/>
      <bottom style="medium"/>
    </border>
    <border>
      <left style="medium"/>
      <right style="medium"/>
      <top/>
      <bottom style="medium"/>
    </border>
    <border>
      <left style="thin"/>
      <right style="thin"/>
      <top style="hair"/>
      <bottom style="hair"/>
    </border>
    <border>
      <left/>
      <right/>
      <top/>
      <bottom style="mediu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style="thin"/>
      <right style="thin">
        <color indexed="8"/>
      </right>
      <top style="thin"/>
      <bottom>
        <color indexed="63"/>
      </bottom>
    </border>
    <border>
      <left style="thin">
        <color indexed="8"/>
      </left>
      <right>
        <color indexed="63"/>
      </right>
      <top style="thin">
        <color indexed="8"/>
      </top>
      <bottom style="thin">
        <color indexed="8"/>
      </bottom>
    </border>
    <border>
      <left style="thin">
        <color indexed="8"/>
      </left>
      <right>
        <color indexed="63"/>
      </right>
      <top style="thin"/>
      <bottom style="thin">
        <color indexed="8"/>
      </bottom>
    </border>
    <border>
      <left style="thin"/>
      <right>
        <color indexed="63"/>
      </right>
      <top style="thin"/>
      <bottom style="thin">
        <color indexed="8"/>
      </bottom>
    </border>
    <border>
      <left style="thin"/>
      <right style="thin">
        <color indexed="8"/>
      </right>
      <top style="thin"/>
      <bottom style="thin">
        <color indexed="8"/>
      </bottom>
    </border>
    <border>
      <left style="thin">
        <color indexed="8"/>
      </left>
      <right>
        <color indexed="63"/>
      </right>
      <top style="thin"/>
      <bottom style="thin"/>
    </border>
    <border>
      <left style="thin"/>
      <right>
        <color indexed="63"/>
      </right>
      <top style="thin"/>
      <bottom style="thin"/>
    </border>
    <border>
      <left style="thin"/>
      <right style="thin">
        <color indexed="8"/>
      </right>
      <top style="thin"/>
      <bottom style="thin"/>
    </border>
    <border>
      <left style="thin"/>
      <right style="thin"/>
      <top style="thin">
        <color indexed="8"/>
      </top>
      <bottom style="thin"/>
    </border>
    <border>
      <left style="thin">
        <color indexed="8"/>
      </left>
      <right>
        <color indexed="63"/>
      </right>
      <top style="thin">
        <color indexed="8"/>
      </top>
      <bottom style="thin"/>
    </border>
    <border>
      <left style="thin"/>
      <right style="thin"/>
      <top/>
      <bottom/>
    </border>
  </borders>
  <cellStyleXfs count="14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4" fillId="14" borderId="0" applyNumberFormat="0" applyBorder="0" applyAlignment="0" applyProtection="0"/>
    <xf numFmtId="0" fontId="134" fillId="15" borderId="0" applyNumberFormat="0" applyBorder="0" applyAlignment="0" applyProtection="0"/>
    <xf numFmtId="0" fontId="134" fillId="16" borderId="0" applyNumberFormat="0" applyBorder="0" applyAlignment="0" applyProtection="0"/>
    <xf numFmtId="0" fontId="134" fillId="17" borderId="0" applyNumberFormat="0" applyBorder="0" applyAlignment="0" applyProtection="0"/>
    <xf numFmtId="0" fontId="134" fillId="18" borderId="0" applyNumberFormat="0" applyBorder="0" applyAlignment="0" applyProtection="0"/>
    <xf numFmtId="0" fontId="134" fillId="19" borderId="0" applyNumberFormat="0" applyBorder="0" applyAlignment="0" applyProtection="0"/>
    <xf numFmtId="0" fontId="134" fillId="20" borderId="0" applyNumberFormat="0" applyBorder="0" applyAlignment="0" applyProtection="0"/>
    <xf numFmtId="0" fontId="134" fillId="21" borderId="0" applyNumberFormat="0" applyBorder="0" applyAlignment="0" applyProtection="0"/>
    <xf numFmtId="0" fontId="134" fillId="22" borderId="0" applyNumberFormat="0" applyBorder="0" applyAlignment="0" applyProtection="0"/>
    <xf numFmtId="0" fontId="134" fillId="23" borderId="0" applyNumberFormat="0" applyBorder="0" applyAlignment="0" applyProtection="0"/>
    <xf numFmtId="0" fontId="134" fillId="24" borderId="0" applyNumberFormat="0" applyBorder="0" applyAlignment="0" applyProtection="0"/>
    <xf numFmtId="0" fontId="134" fillId="25" borderId="0" applyNumberFormat="0" applyBorder="0" applyAlignment="0" applyProtection="0"/>
    <xf numFmtId="0" fontId="135" fillId="26" borderId="0" applyNumberFormat="0" applyBorder="0" applyAlignment="0" applyProtection="0"/>
    <xf numFmtId="0" fontId="136" fillId="27" borderId="1" applyNumberFormat="0" applyAlignment="0" applyProtection="0"/>
    <xf numFmtId="0" fontId="1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4" fillId="0" borderId="0" applyFont="0" applyFill="0" applyBorder="0" applyAlignment="0" applyProtection="0"/>
    <xf numFmtId="0" fontId="138" fillId="0" borderId="0" applyNumberFormat="0" applyFill="0" applyBorder="0" applyAlignment="0" applyProtection="0"/>
    <xf numFmtId="0" fontId="139" fillId="29" borderId="0" applyNumberFormat="0" applyBorder="0" applyAlignment="0" applyProtection="0"/>
    <xf numFmtId="0" fontId="140" fillId="0" borderId="3" applyNumberFormat="0" applyFill="0" applyAlignment="0" applyProtection="0"/>
    <xf numFmtId="0" fontId="141" fillId="0" borderId="4" applyNumberFormat="0" applyFill="0" applyAlignment="0" applyProtection="0"/>
    <xf numFmtId="0" fontId="142" fillId="0" borderId="5" applyNumberFormat="0" applyFill="0" applyAlignment="0" applyProtection="0"/>
    <xf numFmtId="0" fontId="142" fillId="0" borderId="0" applyNumberFormat="0" applyFill="0" applyBorder="0" applyAlignment="0" applyProtection="0"/>
    <xf numFmtId="0" fontId="5" fillId="0" borderId="0" applyNumberFormat="0" applyFill="0" applyBorder="0" applyAlignment="0" applyProtection="0"/>
    <xf numFmtId="0" fontId="143" fillId="0" borderId="0" applyNumberFormat="0" applyFill="0" applyBorder="0" applyAlignment="0" applyProtection="0"/>
    <xf numFmtId="0" fontId="5" fillId="0" borderId="0" applyNumberFormat="0" applyFill="0" applyBorder="0" applyAlignment="0" applyProtection="0"/>
    <xf numFmtId="0" fontId="144" fillId="30" borderId="1" applyNumberFormat="0" applyAlignment="0" applyProtection="0"/>
    <xf numFmtId="0" fontId="145" fillId="0" borderId="6" applyNumberFormat="0" applyFill="0" applyAlignment="0" applyProtection="0"/>
    <xf numFmtId="0" fontId="1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 fillId="0" borderId="0">
      <alignment/>
      <protection/>
    </xf>
    <xf numFmtId="0" fontId="54" fillId="0" borderId="0">
      <alignment/>
      <protection/>
    </xf>
    <xf numFmtId="0" fontId="0" fillId="0" borderId="0">
      <alignment/>
      <protection/>
    </xf>
    <xf numFmtId="0" fontId="0" fillId="0" borderId="0">
      <alignment/>
      <protection/>
    </xf>
    <xf numFmtId="0" fontId="4" fillId="0" borderId="0">
      <alignment/>
      <protection/>
    </xf>
    <xf numFmtId="0" fontId="50" fillId="0" borderId="0">
      <alignment/>
      <protection/>
    </xf>
    <xf numFmtId="0" fontId="1" fillId="32" borderId="7" applyNumberFormat="0" applyFont="0" applyAlignment="0" applyProtection="0"/>
    <xf numFmtId="0" fontId="147" fillId="27" borderId="8" applyNumberFormat="0" applyAlignment="0" applyProtection="0"/>
    <xf numFmtId="9" fontId="1" fillId="0" borderId="0" applyFont="0" applyFill="0" applyBorder="0" applyAlignment="0" applyProtection="0"/>
    <xf numFmtId="0" fontId="148" fillId="0" borderId="0" applyNumberFormat="0" applyFill="0" applyBorder="0" applyAlignment="0" applyProtection="0"/>
    <xf numFmtId="0" fontId="149" fillId="0" borderId="9" applyNumberFormat="0" applyFill="0" applyAlignment="0" applyProtection="0"/>
    <xf numFmtId="0" fontId="150" fillId="0" borderId="0" applyNumberFormat="0" applyFill="0" applyBorder="0" applyAlignment="0" applyProtection="0"/>
  </cellStyleXfs>
  <cellXfs count="730">
    <xf numFmtId="0" fontId="0" fillId="0" borderId="0" xfId="0" applyFont="1" applyAlignment="1">
      <alignment/>
    </xf>
    <xf numFmtId="0" fontId="9" fillId="0" borderId="10" xfId="0" applyFont="1" applyBorder="1" applyAlignment="1">
      <alignment horizontal="center"/>
    </xf>
    <xf numFmtId="0" fontId="9" fillId="0" borderId="0" xfId="0" applyFont="1" applyAlignment="1">
      <alignment/>
    </xf>
    <xf numFmtId="0" fontId="9" fillId="0" borderId="0" xfId="0" applyFont="1" applyFill="1" applyAlignment="1">
      <alignment horizontal="center"/>
    </xf>
    <xf numFmtId="0" fontId="9" fillId="0" borderId="0" xfId="0" applyFont="1" applyBorder="1" applyAlignment="1">
      <alignment horizontal="center"/>
    </xf>
    <xf numFmtId="0" fontId="0" fillId="33"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xf>
    <xf numFmtId="0" fontId="0" fillId="0" borderId="11" xfId="0" applyFill="1" applyBorder="1" applyAlignment="1">
      <alignment horizontal="center"/>
    </xf>
    <xf numFmtId="0" fontId="0" fillId="33" borderId="11" xfId="0" applyFill="1" applyBorder="1" applyAlignment="1">
      <alignment horizontal="center" vertical="center" wrapText="1"/>
    </xf>
    <xf numFmtId="0" fontId="0" fillId="0" borderId="11" xfId="0" applyFill="1" applyBorder="1" applyAlignment="1">
      <alignment horizontal="center" vertical="center" wrapText="1"/>
    </xf>
    <xf numFmtId="0" fontId="4" fillId="0" borderId="0" xfId="0" applyFont="1" applyBorder="1" applyAlignment="1">
      <alignment/>
    </xf>
    <xf numFmtId="0" fontId="4" fillId="0" borderId="0" xfId="0" applyFont="1" applyFill="1" applyAlignment="1">
      <alignment/>
    </xf>
    <xf numFmtId="0" fontId="0" fillId="0" borderId="0" xfId="0" applyFill="1" applyAlignment="1">
      <alignment horizontal="center"/>
    </xf>
    <xf numFmtId="0" fontId="8" fillId="33" borderId="11" xfId="0" applyFont="1" applyFill="1" applyBorder="1" applyAlignment="1">
      <alignment horizontal="left"/>
    </xf>
    <xf numFmtId="0" fontId="8" fillId="0" borderId="11" xfId="0" applyFont="1" applyBorder="1" applyAlignment="1">
      <alignment horizontal="right"/>
    </xf>
    <xf numFmtId="0" fontId="1" fillId="0" borderId="11" xfId="0" applyFont="1" applyFill="1" applyBorder="1" applyAlignment="1">
      <alignment horizontal="center" wrapText="1"/>
    </xf>
    <xf numFmtId="0" fontId="0" fillId="0" borderId="11" xfId="0" applyBorder="1" applyAlignment="1">
      <alignment horizontal="center" vertical="center"/>
    </xf>
    <xf numFmtId="0" fontId="15" fillId="34" borderId="12" xfId="0" applyFont="1" applyFill="1" applyBorder="1" applyAlignment="1">
      <alignment vertical="center"/>
    </xf>
    <xf numFmtId="0" fontId="2" fillId="34" borderId="13" xfId="0" applyFont="1" applyFill="1" applyBorder="1" applyAlignment="1">
      <alignment vertical="center"/>
    </xf>
    <xf numFmtId="0" fontId="2" fillId="34" borderId="13" xfId="0" applyFont="1" applyFill="1" applyBorder="1" applyAlignment="1">
      <alignment horizontal="left" vertical="center"/>
    </xf>
    <xf numFmtId="0" fontId="2" fillId="34" borderId="13" xfId="0" applyFont="1" applyFill="1" applyBorder="1" applyAlignment="1">
      <alignment horizontal="center" vertical="center"/>
    </xf>
    <xf numFmtId="0" fontId="2" fillId="34" borderId="14" xfId="0" applyFont="1" applyFill="1" applyBorder="1" applyAlignment="1">
      <alignment horizontal="left" vertical="center"/>
    </xf>
    <xf numFmtId="0" fontId="4" fillId="0" borderId="0" xfId="0" applyFont="1" applyAlignment="1">
      <alignment vertical="center"/>
    </xf>
    <xf numFmtId="0" fontId="17" fillId="33" borderId="15" xfId="0" applyFont="1" applyFill="1" applyBorder="1" applyAlignment="1">
      <alignment/>
    </xf>
    <xf numFmtId="0" fontId="17" fillId="33" borderId="15" xfId="0" applyFont="1" applyFill="1" applyBorder="1" applyAlignment="1">
      <alignment horizontal="center"/>
    </xf>
    <xf numFmtId="0" fontId="17" fillId="33" borderId="15" xfId="0" applyFont="1" applyFill="1" applyBorder="1" applyAlignment="1">
      <alignment horizontal="left"/>
    </xf>
    <xf numFmtId="0" fontId="17" fillId="33" borderId="16" xfId="0" applyFont="1" applyFill="1" applyBorder="1" applyAlignment="1">
      <alignment horizontal="center"/>
    </xf>
    <xf numFmtId="0" fontId="17" fillId="33" borderId="16" xfId="0" applyFont="1" applyFill="1" applyBorder="1" applyAlignment="1">
      <alignment/>
    </xf>
    <xf numFmtId="0" fontId="3" fillId="35" borderId="11" xfId="0" applyFont="1" applyFill="1" applyBorder="1" applyAlignment="1">
      <alignment/>
    </xf>
    <xf numFmtId="0" fontId="4" fillId="35" borderId="11" xfId="0" applyFont="1" applyFill="1" applyBorder="1" applyAlignment="1">
      <alignment/>
    </xf>
    <xf numFmtId="0" fontId="4" fillId="35" borderId="11" xfId="0" applyFont="1" applyFill="1" applyBorder="1" applyAlignment="1">
      <alignment horizontal="center"/>
    </xf>
    <xf numFmtId="0" fontId="4" fillId="35" borderId="11" xfId="0" applyFont="1" applyFill="1" applyBorder="1" applyAlignment="1">
      <alignment horizontal="left"/>
    </xf>
    <xf numFmtId="0" fontId="5" fillId="35" borderId="11" xfId="61" applyFont="1" applyFill="1" applyBorder="1" applyAlignment="1" applyProtection="1">
      <alignment/>
      <protection/>
    </xf>
    <xf numFmtId="0" fontId="4" fillId="0" borderId="11" xfId="0" applyFont="1" applyBorder="1" applyAlignment="1">
      <alignment horizontal="left"/>
    </xf>
    <xf numFmtId="0" fontId="5" fillId="0" borderId="11" xfId="61" applyBorder="1" applyAlignment="1" applyProtection="1">
      <alignment horizontal="left"/>
      <protection/>
    </xf>
    <xf numFmtId="0" fontId="4" fillId="0" borderId="0" xfId="0" applyFont="1" applyAlignment="1">
      <alignment/>
    </xf>
    <xf numFmtId="164" fontId="4" fillId="35" borderId="11" xfId="0" applyNumberFormat="1" applyFont="1" applyFill="1" applyBorder="1" applyAlignment="1">
      <alignment horizontal="left"/>
    </xf>
    <xf numFmtId="164" fontId="4" fillId="35" borderId="11" xfId="0" applyNumberFormat="1" applyFont="1" applyFill="1" applyBorder="1" applyAlignment="1">
      <alignment horizontal="center"/>
    </xf>
    <xf numFmtId="0" fontId="5" fillId="0" borderId="11" xfId="61" applyBorder="1" applyAlignment="1" applyProtection="1">
      <alignment/>
      <protection/>
    </xf>
    <xf numFmtId="0" fontId="6" fillId="35" borderId="11" xfId="0" applyFont="1" applyFill="1" applyBorder="1" applyAlignment="1">
      <alignment horizontal="center"/>
    </xf>
    <xf numFmtId="0" fontId="6" fillId="35" borderId="11" xfId="0" applyFont="1" applyFill="1" applyBorder="1" applyAlignment="1">
      <alignment/>
    </xf>
    <xf numFmtId="0" fontId="6" fillId="35" borderId="11" xfId="0" applyFont="1" applyFill="1" applyBorder="1" applyAlignment="1">
      <alignment horizontal="left"/>
    </xf>
    <xf numFmtId="17" fontId="4" fillId="35" borderId="11" xfId="0" applyNumberFormat="1" applyFont="1" applyFill="1" applyBorder="1" applyAlignment="1">
      <alignment horizontal="left"/>
    </xf>
    <xf numFmtId="0" fontId="7" fillId="35" borderId="11" xfId="0" applyFont="1" applyFill="1" applyBorder="1" applyAlignment="1">
      <alignment/>
    </xf>
    <xf numFmtId="0" fontId="4" fillId="0" borderId="11" xfId="0" applyFont="1" applyFill="1" applyBorder="1" applyAlignment="1">
      <alignment horizontal="left"/>
    </xf>
    <xf numFmtId="0" fontId="5" fillId="0" borderId="11" xfId="61" applyFill="1" applyBorder="1" applyAlignment="1" applyProtection="1">
      <alignment/>
      <protection/>
    </xf>
    <xf numFmtId="0" fontId="5" fillId="35" borderId="11" xfId="61" applyFill="1" applyBorder="1" applyAlignment="1" applyProtection="1">
      <alignment/>
      <protection/>
    </xf>
    <xf numFmtId="0" fontId="4" fillId="35" borderId="11" xfId="0" applyFont="1" applyFill="1" applyBorder="1" applyAlignment="1">
      <alignment horizontal="left" wrapText="1"/>
    </xf>
    <xf numFmtId="0" fontId="4" fillId="0" borderId="0" xfId="0" applyFont="1" applyAlignment="1">
      <alignment horizontal="left"/>
    </xf>
    <xf numFmtId="0" fontId="4" fillId="0" borderId="0" xfId="0" applyFont="1" applyAlignment="1">
      <alignment horizontal="center"/>
    </xf>
    <xf numFmtId="0" fontId="18" fillId="35" borderId="17" xfId="0" applyFont="1" applyFill="1" applyBorder="1" applyAlignment="1">
      <alignment/>
    </xf>
    <xf numFmtId="0" fontId="66" fillId="35" borderId="18" xfId="0" applyFont="1" applyFill="1" applyBorder="1" applyAlignment="1">
      <alignment horizontal="left" indent="5"/>
    </xf>
    <xf numFmtId="0" fontId="18" fillId="35" borderId="18" xfId="0" applyFont="1" applyFill="1" applyBorder="1" applyAlignment="1">
      <alignment/>
    </xf>
    <xf numFmtId="0" fontId="67" fillId="35" borderId="18" xfId="0" applyFont="1" applyFill="1" applyBorder="1" applyAlignment="1">
      <alignment/>
    </xf>
    <xf numFmtId="0" fontId="0" fillId="35" borderId="19" xfId="0" applyFill="1" applyBorder="1" applyAlignment="1">
      <alignment/>
    </xf>
    <xf numFmtId="0" fontId="0" fillId="35" borderId="0" xfId="0" applyFill="1" applyBorder="1" applyAlignment="1">
      <alignment/>
    </xf>
    <xf numFmtId="0" fontId="0" fillId="35" borderId="10" xfId="0" applyFill="1" applyBorder="1" applyAlignment="1">
      <alignment/>
    </xf>
    <xf numFmtId="0" fontId="0" fillId="35" borderId="20" xfId="0" applyFill="1" applyBorder="1" applyAlignment="1">
      <alignment/>
    </xf>
    <xf numFmtId="0" fontId="0" fillId="35" borderId="18" xfId="0" applyFill="1" applyBorder="1" applyAlignment="1">
      <alignment/>
    </xf>
    <xf numFmtId="0" fontId="0" fillId="35" borderId="21" xfId="0" applyFill="1" applyBorder="1" applyAlignment="1">
      <alignment/>
    </xf>
    <xf numFmtId="0" fontId="0" fillId="35" borderId="16" xfId="0" applyFill="1" applyBorder="1" applyAlignment="1">
      <alignment/>
    </xf>
    <xf numFmtId="0" fontId="0" fillId="35" borderId="22" xfId="0" applyFill="1" applyBorder="1" applyAlignment="1">
      <alignment/>
    </xf>
    <xf numFmtId="0" fontId="0" fillId="0" borderId="11" xfId="0" applyBorder="1" applyAlignment="1">
      <alignment horizontal="center"/>
    </xf>
    <xf numFmtId="0" fontId="0" fillId="35" borderId="19" xfId="0" applyFill="1" applyBorder="1" applyAlignment="1">
      <alignment horizontal="center"/>
    </xf>
    <xf numFmtId="0" fontId="0" fillId="35" borderId="0" xfId="0" applyFill="1" applyBorder="1" applyAlignment="1">
      <alignment horizontal="center"/>
    </xf>
    <xf numFmtId="0" fontId="0" fillId="35" borderId="10" xfId="0" applyFill="1" applyBorder="1" applyAlignment="1">
      <alignment horizontal="center"/>
    </xf>
    <xf numFmtId="0" fontId="17" fillId="33" borderId="11" xfId="0" applyFont="1" applyFill="1" applyBorder="1" applyAlignment="1">
      <alignment/>
    </xf>
    <xf numFmtId="0" fontId="17" fillId="33" borderId="11" xfId="0" applyFont="1" applyFill="1" applyBorder="1" applyAlignment="1">
      <alignment horizontal="center"/>
    </xf>
    <xf numFmtId="0" fontId="17" fillId="33" borderId="11" xfId="0" applyFont="1" applyFill="1" applyBorder="1" applyAlignment="1">
      <alignment horizontal="left"/>
    </xf>
    <xf numFmtId="0" fontId="0" fillId="0" borderId="11" xfId="0" applyFill="1" applyBorder="1" applyAlignment="1">
      <alignment/>
    </xf>
    <xf numFmtId="0" fontId="0" fillId="35" borderId="17" xfId="0" applyFill="1" applyBorder="1" applyAlignment="1">
      <alignment/>
    </xf>
    <xf numFmtId="0" fontId="0" fillId="35" borderId="0" xfId="0" applyFill="1" applyAlignment="1">
      <alignment/>
    </xf>
    <xf numFmtId="0" fontId="68" fillId="33" borderId="15" xfId="0" applyFont="1" applyFill="1" applyBorder="1" applyAlignment="1">
      <alignment/>
    </xf>
    <xf numFmtId="0" fontId="0" fillId="0" borderId="0" xfId="0" applyAlignment="1">
      <alignment horizontal="left"/>
    </xf>
    <xf numFmtId="0" fontId="69" fillId="35" borderId="17" xfId="0" applyFont="1" applyFill="1" applyBorder="1" applyAlignment="1">
      <alignment/>
    </xf>
    <xf numFmtId="0" fontId="70" fillId="35" borderId="18" xfId="0" applyFont="1" applyFill="1" applyBorder="1" applyAlignment="1">
      <alignment/>
    </xf>
    <xf numFmtId="0" fontId="10" fillId="35" borderId="0" xfId="0" applyFont="1" applyFill="1" applyBorder="1" applyAlignment="1">
      <alignment horizontal="center"/>
    </xf>
    <xf numFmtId="0" fontId="10" fillId="35" borderId="19" xfId="0" applyFont="1" applyFill="1" applyBorder="1" applyAlignment="1">
      <alignment horizontal="center"/>
    </xf>
    <xf numFmtId="0" fontId="21" fillId="35" borderId="17" xfId="103" applyFont="1" applyFill="1" applyBorder="1" applyAlignment="1">
      <alignment horizontal="center" vertical="center" wrapText="1"/>
      <protection/>
    </xf>
    <xf numFmtId="0" fontId="23" fillId="35" borderId="19" xfId="103" applyFont="1" applyFill="1" applyBorder="1" applyAlignment="1">
      <alignment horizontal="center" vertical="center" wrapText="1"/>
      <protection/>
    </xf>
    <xf numFmtId="0" fontId="23" fillId="35" borderId="19" xfId="103" applyFont="1" applyFill="1" applyBorder="1">
      <alignment/>
      <protection/>
    </xf>
    <xf numFmtId="0" fontId="23" fillId="35" borderId="19" xfId="103" applyFont="1" applyFill="1" applyBorder="1" applyAlignment="1">
      <alignment horizontal="center"/>
      <protection/>
    </xf>
    <xf numFmtId="0" fontId="24" fillId="35" borderId="20" xfId="103" applyFont="1" applyFill="1" applyBorder="1" applyAlignment="1">
      <alignment horizontal="center"/>
      <protection/>
    </xf>
    <xf numFmtId="0" fontId="23" fillId="0" borderId="0" xfId="103" applyFont="1">
      <alignment/>
      <protection/>
    </xf>
    <xf numFmtId="0" fontId="21" fillId="35" borderId="18" xfId="103" applyFont="1" applyFill="1" applyBorder="1" applyAlignment="1">
      <alignment horizontal="center" vertical="center" wrapText="1"/>
      <protection/>
    </xf>
    <xf numFmtId="0" fontId="23" fillId="35" borderId="0" xfId="103" applyFont="1" applyFill="1" applyBorder="1" applyAlignment="1">
      <alignment horizontal="left" vertical="center" wrapText="1"/>
      <protection/>
    </xf>
    <xf numFmtId="0" fontId="23" fillId="35" borderId="0" xfId="103" applyFont="1" applyFill="1" applyBorder="1" applyAlignment="1">
      <alignment horizontal="center" vertical="center" wrapText="1"/>
      <protection/>
    </xf>
    <xf numFmtId="0" fontId="23" fillId="35" borderId="0" xfId="103" applyFont="1" applyFill="1" applyBorder="1">
      <alignment/>
      <protection/>
    </xf>
    <xf numFmtId="165" fontId="23" fillId="35" borderId="0" xfId="103" applyNumberFormat="1" applyFont="1" applyFill="1" applyBorder="1" applyAlignment="1">
      <alignment horizontal="center"/>
      <protection/>
    </xf>
    <xf numFmtId="0" fontId="25" fillId="35" borderId="21" xfId="103" applyFont="1" applyFill="1" applyBorder="1" applyAlignment="1">
      <alignment horizontal="center"/>
      <protection/>
    </xf>
    <xf numFmtId="0" fontId="23" fillId="35" borderId="21" xfId="103" applyFont="1" applyFill="1" applyBorder="1" applyAlignment="1">
      <alignment horizontal="center"/>
      <protection/>
    </xf>
    <xf numFmtId="0" fontId="5" fillId="35" borderId="21" xfId="61" applyFill="1" applyBorder="1" applyAlignment="1" applyProtection="1">
      <alignment horizontal="center"/>
      <protection/>
    </xf>
    <xf numFmtId="0" fontId="22" fillId="35" borderId="0" xfId="103" applyFont="1" applyFill="1" applyBorder="1" applyAlignment="1">
      <alignment horizontal="right" vertical="center" wrapText="1"/>
      <protection/>
    </xf>
    <xf numFmtId="0" fontId="23" fillId="0" borderId="0" xfId="103" applyFont="1" applyBorder="1" applyAlignment="1">
      <alignment horizontal="center" vertical="center" wrapText="1"/>
      <protection/>
    </xf>
    <xf numFmtId="0" fontId="24" fillId="33" borderId="11" xfId="103" applyFont="1" applyFill="1" applyBorder="1" applyAlignment="1">
      <alignment horizontal="center" vertical="center" wrapText="1"/>
      <protection/>
    </xf>
    <xf numFmtId="17" fontId="26" fillId="36" borderId="11" xfId="103" applyNumberFormat="1" applyFont="1" applyFill="1" applyBorder="1" applyAlignment="1">
      <alignment horizontal="center" vertical="center" wrapText="1"/>
      <protection/>
    </xf>
    <xf numFmtId="0" fontId="26" fillId="36" borderId="11" xfId="103" applyFont="1" applyFill="1" applyBorder="1" applyAlignment="1">
      <alignment horizontal="center" vertical="center" wrapText="1"/>
      <protection/>
    </xf>
    <xf numFmtId="0" fontId="5" fillId="35" borderId="0" xfId="61" applyFill="1" applyBorder="1" applyAlignment="1" applyProtection="1">
      <alignment vertical="center"/>
      <protection/>
    </xf>
    <xf numFmtId="165" fontId="5" fillId="35" borderId="0" xfId="61" applyNumberFormat="1" applyFill="1" applyBorder="1" applyAlignment="1" applyProtection="1">
      <alignment horizontal="left" vertical="center"/>
      <protection/>
    </xf>
    <xf numFmtId="0" fontId="23" fillId="35" borderId="21" xfId="103" applyFont="1" applyFill="1" applyBorder="1" applyAlignment="1">
      <alignment/>
      <protection/>
    </xf>
    <xf numFmtId="0" fontId="21" fillId="35" borderId="16" xfId="103" applyFont="1" applyFill="1" applyBorder="1" applyAlignment="1">
      <alignment horizontal="center" vertical="center" wrapText="1"/>
      <protection/>
    </xf>
    <xf numFmtId="0" fontId="5" fillId="35" borderId="10" xfId="61" applyFont="1" applyFill="1" applyBorder="1" applyAlignment="1" applyProtection="1">
      <alignment horizontal="center" vertical="center" wrapText="1"/>
      <protection/>
    </xf>
    <xf numFmtId="0" fontId="23" fillId="35" borderId="10" xfId="103" applyFont="1" applyFill="1" applyBorder="1" applyAlignment="1">
      <alignment horizontal="center" vertical="center" wrapText="1"/>
      <protection/>
    </xf>
    <xf numFmtId="0" fontId="23" fillId="0" borderId="10" xfId="103" applyFont="1" applyBorder="1" applyAlignment="1">
      <alignment horizontal="center" vertical="center" wrapText="1"/>
      <protection/>
    </xf>
    <xf numFmtId="0" fontId="23" fillId="35" borderId="10" xfId="103" applyFont="1" applyFill="1" applyBorder="1">
      <alignment/>
      <protection/>
    </xf>
    <xf numFmtId="165" fontId="23" fillId="35" borderId="10" xfId="103" applyNumberFormat="1" applyFont="1" applyFill="1" applyBorder="1" applyAlignment="1">
      <alignment horizontal="center"/>
      <protection/>
    </xf>
    <xf numFmtId="0" fontId="23" fillId="35" borderId="22" xfId="103" applyFont="1" applyFill="1" applyBorder="1" applyAlignment="1">
      <alignment horizontal="center"/>
      <protection/>
    </xf>
    <xf numFmtId="0" fontId="23" fillId="0" borderId="0" xfId="103" applyFont="1" applyAlignment="1">
      <alignment horizontal="center" vertical="center" wrapText="1"/>
      <protection/>
    </xf>
    <xf numFmtId="0" fontId="22" fillId="37" borderId="15" xfId="103" applyFont="1" applyFill="1" applyBorder="1" applyAlignment="1">
      <alignment horizontal="center" vertical="center" wrapText="1"/>
      <protection/>
    </xf>
    <xf numFmtId="165" fontId="22" fillId="37" borderId="15" xfId="103" applyNumberFormat="1" applyFont="1" applyFill="1" applyBorder="1" applyAlignment="1">
      <alignment horizontal="center" vertical="center" wrapText="1"/>
      <protection/>
    </xf>
    <xf numFmtId="0" fontId="23" fillId="0" borderId="11" xfId="103" applyFont="1" applyFill="1" applyBorder="1" applyAlignment="1">
      <alignment horizontal="center" vertical="center" wrapText="1"/>
      <protection/>
    </xf>
    <xf numFmtId="0" fontId="23" fillId="0" borderId="11" xfId="103" applyFont="1" applyFill="1" applyBorder="1" applyAlignment="1">
      <alignment vertical="center" wrapText="1"/>
      <protection/>
    </xf>
    <xf numFmtId="0" fontId="27" fillId="0" borderId="11" xfId="103" applyFont="1" applyFill="1" applyBorder="1" applyAlignment="1">
      <alignment horizontal="left" wrapText="1"/>
      <protection/>
    </xf>
    <xf numFmtId="0" fontId="23" fillId="0" borderId="11" xfId="103" applyFont="1" applyFill="1" applyBorder="1" applyAlignment="1">
      <alignment horizontal="left" vertical="center" wrapText="1"/>
      <protection/>
    </xf>
    <xf numFmtId="0" fontId="23" fillId="36" borderId="11" xfId="103" applyFont="1" applyFill="1" applyBorder="1" applyAlignment="1">
      <alignment horizontal="left"/>
      <protection/>
    </xf>
    <xf numFmtId="164" fontId="23" fillId="36" borderId="11" xfId="103" applyNumberFormat="1" applyFont="1" applyFill="1" applyBorder="1" applyAlignment="1">
      <alignment horizontal="left"/>
      <protection/>
    </xf>
    <xf numFmtId="165" fontId="23" fillId="36" borderId="11" xfId="103" applyNumberFormat="1" applyFont="1" applyFill="1" applyBorder="1" applyAlignment="1">
      <alignment horizontal="center"/>
      <protection/>
    </xf>
    <xf numFmtId="0" fontId="23" fillId="0" borderId="11" xfId="103" applyFont="1" applyFill="1" applyBorder="1" applyAlignment="1">
      <alignment horizontal="left" wrapText="1"/>
      <protection/>
    </xf>
    <xf numFmtId="0" fontId="23" fillId="0" borderId="11" xfId="103" applyFont="1" applyBorder="1" applyAlignment="1">
      <alignment horizontal="center" vertical="center" wrapText="1"/>
      <protection/>
    </xf>
    <xf numFmtId="0" fontId="23" fillId="0" borderId="15" xfId="103" applyFont="1" applyBorder="1" applyAlignment="1">
      <alignment horizontal="left" vertical="top" wrapText="1"/>
      <protection/>
    </xf>
    <xf numFmtId="0" fontId="23" fillId="0" borderId="0" xfId="103" applyFont="1" applyFill="1">
      <alignment/>
      <protection/>
    </xf>
    <xf numFmtId="0" fontId="27" fillId="0" borderId="0" xfId="103" applyFont="1">
      <alignment/>
      <protection/>
    </xf>
    <xf numFmtId="0" fontId="27" fillId="0" borderId="11" xfId="103" applyNumberFormat="1" applyFont="1" applyFill="1" applyBorder="1" applyAlignment="1">
      <alignment horizontal="left" vertical="center" wrapText="1"/>
      <protection/>
    </xf>
    <xf numFmtId="0" fontId="27" fillId="0" borderId="11" xfId="103" applyFont="1" applyBorder="1" applyAlignment="1">
      <alignment horizontal="left" vertical="center" wrapText="1"/>
      <protection/>
    </xf>
    <xf numFmtId="0" fontId="23" fillId="0" borderId="11" xfId="103" applyFont="1" applyBorder="1" applyAlignment="1">
      <alignment horizontal="left" vertical="center" wrapText="1"/>
      <protection/>
    </xf>
    <xf numFmtId="0" fontId="23" fillId="36" borderId="11" xfId="103" applyFont="1" applyFill="1" applyBorder="1" applyAlignment="1">
      <alignment horizontal="left" vertical="center"/>
      <protection/>
    </xf>
    <xf numFmtId="164" fontId="23" fillId="36" borderId="11" xfId="103" applyNumberFormat="1" applyFont="1" applyFill="1" applyBorder="1" applyAlignment="1">
      <alignment horizontal="left" vertical="center"/>
      <protection/>
    </xf>
    <xf numFmtId="165" fontId="23" fillId="36" borderId="11" xfId="103" applyNumberFormat="1" applyFont="1" applyFill="1" applyBorder="1" applyAlignment="1">
      <alignment horizontal="center" vertical="center"/>
      <protection/>
    </xf>
    <xf numFmtId="0" fontId="4" fillId="0" borderId="0" xfId="103">
      <alignment/>
      <protection/>
    </xf>
    <xf numFmtId="0" fontId="27" fillId="0" borderId="11" xfId="103" applyFont="1" applyFill="1" applyBorder="1" applyAlignment="1">
      <alignment horizontal="left" vertical="center" wrapText="1"/>
      <protection/>
    </xf>
    <xf numFmtId="0" fontId="23" fillId="0" borderId="23" xfId="103" applyFont="1" applyFill="1" applyBorder="1" applyAlignment="1">
      <alignment vertical="center" wrapText="1"/>
      <protection/>
    </xf>
    <xf numFmtId="0" fontId="27" fillId="0" borderId="19" xfId="103" applyFont="1" applyBorder="1">
      <alignment/>
      <protection/>
    </xf>
    <xf numFmtId="0" fontId="23" fillId="0" borderId="23" xfId="103" applyFont="1" applyFill="1" applyBorder="1" applyAlignment="1">
      <alignment horizontal="left" vertical="center" wrapText="1"/>
      <protection/>
    </xf>
    <xf numFmtId="0" fontId="23" fillId="0" borderId="11" xfId="103" applyFont="1" applyBorder="1" applyAlignment="1">
      <alignment horizontal="center"/>
      <protection/>
    </xf>
    <xf numFmtId="0" fontId="27" fillId="0" borderId="11" xfId="103" applyFont="1" applyBorder="1">
      <alignment/>
      <protection/>
    </xf>
    <xf numFmtId="0" fontId="23" fillId="0" borderId="11" xfId="103" applyFont="1" applyBorder="1">
      <alignment/>
      <protection/>
    </xf>
    <xf numFmtId="0" fontId="23" fillId="0" borderId="11" xfId="103" applyFont="1" applyBorder="1" applyAlignment="1">
      <alignment horizontal="left"/>
      <protection/>
    </xf>
    <xf numFmtId="165" fontId="23" fillId="0" borderId="0" xfId="103" applyNumberFormat="1" applyFont="1" applyAlignment="1">
      <alignment horizontal="center"/>
      <protection/>
    </xf>
    <xf numFmtId="0" fontId="23" fillId="0" borderId="0" xfId="103" applyFont="1" applyAlignment="1">
      <alignment horizontal="center"/>
      <protection/>
    </xf>
    <xf numFmtId="0" fontId="0" fillId="35" borderId="20" xfId="0" applyFill="1" applyBorder="1" applyAlignment="1">
      <alignment horizontal="center"/>
    </xf>
    <xf numFmtId="0" fontId="0" fillId="35" borderId="21" xfId="0" applyFill="1" applyBorder="1" applyAlignment="1">
      <alignment horizontal="center"/>
    </xf>
    <xf numFmtId="0" fontId="0" fillId="35" borderId="22" xfId="0" applyFill="1" applyBorder="1" applyAlignment="1">
      <alignment horizontal="center"/>
    </xf>
    <xf numFmtId="0" fontId="46" fillId="38" borderId="24" xfId="0" applyFont="1" applyFill="1" applyBorder="1" applyAlignment="1">
      <alignment horizontal="center"/>
    </xf>
    <xf numFmtId="0" fontId="36" fillId="0" borderId="25" xfId="0" applyFont="1" applyBorder="1" applyAlignment="1">
      <alignment horizontal="center"/>
    </xf>
    <xf numFmtId="0" fontId="46" fillId="38" borderId="26" xfId="0" applyFont="1" applyFill="1" applyBorder="1" applyAlignment="1">
      <alignment horizontal="left"/>
    </xf>
    <xf numFmtId="0" fontId="46" fillId="35" borderId="18" xfId="0" applyFont="1" applyFill="1" applyBorder="1" applyAlignment="1">
      <alignment horizontal="left"/>
    </xf>
    <xf numFmtId="0" fontId="36" fillId="35" borderId="18" xfId="0" applyFont="1" applyFill="1" applyBorder="1" applyAlignment="1">
      <alignment horizontal="left"/>
    </xf>
    <xf numFmtId="0" fontId="71" fillId="35" borderId="18" xfId="0" applyFont="1" applyFill="1" applyBorder="1" applyAlignment="1">
      <alignment horizontal="left"/>
    </xf>
    <xf numFmtId="0" fontId="72" fillId="35" borderId="18" xfId="0" applyFont="1" applyFill="1" applyBorder="1" applyAlignment="1">
      <alignment horizontal="left"/>
    </xf>
    <xf numFmtId="17" fontId="24" fillId="36" borderId="11" xfId="103" applyNumberFormat="1" applyFont="1" applyFill="1" applyBorder="1" applyAlignment="1">
      <alignment horizontal="center" vertical="center" wrapText="1"/>
      <protection/>
    </xf>
    <xf numFmtId="0" fontId="0" fillId="39" borderId="11" xfId="0" applyFill="1" applyBorder="1" applyAlignment="1">
      <alignment/>
    </xf>
    <xf numFmtId="0" fontId="30" fillId="0" borderId="0" xfId="77" applyFont="1" applyFill="1">
      <alignment/>
      <protection/>
    </xf>
    <xf numFmtId="0" fontId="33" fillId="0" borderId="0" xfId="61" applyFont="1" applyAlignment="1" applyProtection="1">
      <alignment horizontal="left"/>
      <protection/>
    </xf>
    <xf numFmtId="0" fontId="5" fillId="0" borderId="11" xfId="61" applyFont="1" applyFill="1" applyBorder="1" applyAlignment="1" applyProtection="1">
      <alignment/>
      <protection/>
    </xf>
    <xf numFmtId="0" fontId="34" fillId="0" borderId="11" xfId="61" applyFont="1" applyFill="1" applyBorder="1" applyAlignment="1" applyProtection="1">
      <alignment/>
      <protection/>
    </xf>
    <xf numFmtId="0" fontId="30" fillId="0" borderId="0" xfId="77" applyFont="1" applyFill="1" applyAlignment="1">
      <alignment/>
      <protection/>
    </xf>
    <xf numFmtId="0" fontId="30" fillId="0" borderId="0" xfId="77" applyFont="1" applyFill="1" applyAlignment="1">
      <alignment horizontal="left"/>
      <protection/>
    </xf>
    <xf numFmtId="0" fontId="30" fillId="0" borderId="0" xfId="77" applyFont="1" applyFill="1" applyAlignment="1">
      <alignment horizontal="center"/>
      <protection/>
    </xf>
    <xf numFmtId="0" fontId="30" fillId="40" borderId="0" xfId="77" applyFont="1" applyFill="1">
      <alignment/>
      <protection/>
    </xf>
    <xf numFmtId="0" fontId="30" fillId="40" borderId="0" xfId="77" applyFont="1" applyFill="1" applyAlignment="1">
      <alignment/>
      <protection/>
    </xf>
    <xf numFmtId="0" fontId="30" fillId="40" borderId="0" xfId="77" applyFont="1" applyFill="1" applyAlignment="1">
      <alignment horizontal="left"/>
      <protection/>
    </xf>
    <xf numFmtId="0" fontId="30" fillId="40" borderId="0" xfId="77" applyFont="1" applyFill="1" applyAlignment="1">
      <alignment horizontal="center"/>
      <protection/>
    </xf>
    <xf numFmtId="0" fontId="0" fillId="0" borderId="11" xfId="0" applyBorder="1" applyAlignment="1">
      <alignment wrapText="1"/>
    </xf>
    <xf numFmtId="0" fontId="30" fillId="0" borderId="11" xfId="0" applyFont="1" applyFill="1" applyBorder="1" applyAlignment="1">
      <alignment horizontal="center"/>
    </xf>
    <xf numFmtId="0" fontId="35" fillId="0" borderId="11" xfId="0" applyFont="1" applyFill="1" applyBorder="1" applyAlignment="1">
      <alignment horizontal="center"/>
    </xf>
    <xf numFmtId="0" fontId="36" fillId="0" borderId="0" xfId="0" applyFont="1" applyAlignment="1">
      <alignment horizontal="left" indent="5"/>
    </xf>
    <xf numFmtId="0" fontId="36" fillId="0" borderId="0" xfId="0" applyFont="1" applyAlignment="1">
      <alignment horizontal="left" indent="2"/>
    </xf>
    <xf numFmtId="0" fontId="46" fillId="0" borderId="0" xfId="0" applyFont="1" applyAlignment="1">
      <alignment horizontal="left"/>
    </xf>
    <xf numFmtId="0" fontId="36" fillId="0" borderId="0" xfId="0" applyFont="1" applyAlignment="1">
      <alignment horizontal="left"/>
    </xf>
    <xf numFmtId="0" fontId="28" fillId="0" borderId="0" xfId="77" applyFont="1" applyFill="1">
      <alignment/>
      <protection/>
    </xf>
    <xf numFmtId="0" fontId="28" fillId="0" borderId="0" xfId="77" applyFont="1" applyFill="1" applyAlignment="1">
      <alignment/>
      <protection/>
    </xf>
    <xf numFmtId="0" fontId="28" fillId="0" borderId="0" xfId="77" applyFont="1" applyFill="1" applyAlignment="1">
      <alignment horizontal="left"/>
      <protection/>
    </xf>
    <xf numFmtId="0" fontId="28" fillId="0" borderId="0" xfId="77" applyFont="1" applyFill="1" applyAlignment="1">
      <alignment horizontal="center"/>
      <protection/>
    </xf>
    <xf numFmtId="0" fontId="46" fillId="0" borderId="0" xfId="0" applyFont="1" applyAlignment="1">
      <alignment horizontal="left" indent="1"/>
    </xf>
    <xf numFmtId="0" fontId="36" fillId="0" borderId="0" xfId="0" applyFont="1" applyAlignment="1">
      <alignment horizontal="left" indent="1"/>
    </xf>
    <xf numFmtId="0" fontId="32" fillId="33" borderId="11" xfId="0" applyFont="1" applyFill="1" applyBorder="1" applyAlignment="1">
      <alignment horizontal="center" vertical="center"/>
    </xf>
    <xf numFmtId="0" fontId="32" fillId="33" borderId="11" xfId="0" applyFont="1" applyFill="1" applyBorder="1" applyAlignment="1">
      <alignment horizontal="center" wrapText="1"/>
    </xf>
    <xf numFmtId="0" fontId="32" fillId="33" borderId="11" xfId="0" applyFont="1" applyFill="1" applyBorder="1" applyAlignment="1">
      <alignment vertical="center"/>
    </xf>
    <xf numFmtId="0" fontId="32" fillId="33" borderId="11" xfId="0" applyFont="1" applyFill="1" applyBorder="1" applyAlignment="1">
      <alignment horizontal="left" vertical="center"/>
    </xf>
    <xf numFmtId="0" fontId="32" fillId="33" borderId="11" xfId="0" applyFont="1" applyFill="1" applyBorder="1" applyAlignment="1">
      <alignment horizontal="center" vertical="center" wrapText="1"/>
    </xf>
    <xf numFmtId="0" fontId="32" fillId="33" borderId="11" xfId="0" applyFont="1" applyFill="1" applyBorder="1" applyAlignment="1">
      <alignment horizontal="left" vertical="center" wrapText="1"/>
    </xf>
    <xf numFmtId="0" fontId="30" fillId="0" borderId="11" xfId="0" applyFont="1" applyFill="1" applyBorder="1" applyAlignment="1">
      <alignment/>
    </xf>
    <xf numFmtId="167" fontId="30" fillId="0" borderId="11" xfId="0" applyNumberFormat="1" applyFont="1" applyFill="1" applyBorder="1" applyAlignment="1">
      <alignment/>
    </xf>
    <xf numFmtId="0" fontId="30" fillId="0" borderId="11" xfId="0" applyFont="1" applyFill="1" applyBorder="1" applyAlignment="1">
      <alignment horizontal="left"/>
    </xf>
    <xf numFmtId="167" fontId="30" fillId="0" borderId="11" xfId="0" applyNumberFormat="1" applyFont="1" applyFill="1" applyBorder="1" applyAlignment="1">
      <alignment horizontal="left"/>
    </xf>
    <xf numFmtId="0" fontId="30" fillId="0" borderId="11" xfId="0" applyFont="1" applyFill="1" applyBorder="1" applyAlignment="1">
      <alignment wrapText="1"/>
    </xf>
    <xf numFmtId="167" fontId="30" fillId="0" borderId="11" xfId="0" applyNumberFormat="1" applyFont="1" applyFill="1" applyBorder="1" applyAlignment="1">
      <alignment horizontal="left" wrapText="1"/>
    </xf>
    <xf numFmtId="0" fontId="30" fillId="0" borderId="11" xfId="0" applyFont="1" applyBorder="1" applyAlignment="1">
      <alignment horizontal="center"/>
    </xf>
    <xf numFmtId="0" fontId="30" fillId="0" borderId="11" xfId="0" applyFont="1" applyFill="1" applyBorder="1" applyAlignment="1">
      <alignment/>
    </xf>
    <xf numFmtId="167" fontId="30" fillId="0" borderId="11" xfId="0" applyNumberFormat="1" applyFont="1" applyFill="1" applyBorder="1" applyAlignment="1">
      <alignment/>
    </xf>
    <xf numFmtId="7" fontId="30" fillId="0" borderId="11" xfId="54" applyNumberFormat="1" applyFont="1" applyFill="1" applyBorder="1" applyAlignment="1">
      <alignment horizontal="center"/>
    </xf>
    <xf numFmtId="0" fontId="0" fillId="35" borderId="18" xfId="0" applyFill="1" applyBorder="1" applyAlignment="1">
      <alignment horizontal="left"/>
    </xf>
    <xf numFmtId="0" fontId="9" fillId="35" borderId="18" xfId="0" applyFont="1" applyFill="1" applyBorder="1" applyAlignment="1">
      <alignment horizontal="left"/>
    </xf>
    <xf numFmtId="0" fontId="73" fillId="41" borderId="19" xfId="0" applyFont="1" applyFill="1" applyBorder="1" applyAlignment="1">
      <alignment/>
    </xf>
    <xf numFmtId="0" fontId="73" fillId="41" borderId="20" xfId="0" applyFont="1" applyFill="1" applyBorder="1" applyAlignment="1">
      <alignment/>
    </xf>
    <xf numFmtId="0" fontId="0" fillId="0" borderId="0" xfId="0" applyFont="1" applyAlignment="1">
      <alignment horizontal="left"/>
    </xf>
    <xf numFmtId="0" fontId="0" fillId="0" borderId="0" xfId="0" applyFont="1" applyAlignment="1">
      <alignment/>
    </xf>
    <xf numFmtId="0" fontId="0" fillId="35" borderId="0" xfId="0" applyFont="1" applyFill="1" applyBorder="1" applyAlignment="1">
      <alignment vertical="top" wrapText="1"/>
    </xf>
    <xf numFmtId="0" fontId="0" fillId="35" borderId="0" xfId="0" applyFont="1" applyFill="1" applyBorder="1" applyAlignment="1">
      <alignment/>
    </xf>
    <xf numFmtId="0" fontId="0" fillId="35" borderId="21" xfId="0" applyFont="1" applyFill="1" applyBorder="1" applyAlignment="1">
      <alignment/>
    </xf>
    <xf numFmtId="0" fontId="0" fillId="35" borderId="18" xfId="0" applyFont="1" applyFill="1" applyBorder="1" applyAlignment="1">
      <alignment horizontal="left"/>
    </xf>
    <xf numFmtId="0" fontId="18" fillId="35" borderId="18" xfId="0" applyFont="1" applyFill="1" applyBorder="1" applyAlignment="1">
      <alignment horizontal="left"/>
    </xf>
    <xf numFmtId="0" fontId="37" fillId="35" borderId="18" xfId="0" applyFont="1" applyFill="1" applyBorder="1" applyAlignment="1">
      <alignment horizontal="left"/>
    </xf>
    <xf numFmtId="0" fontId="9" fillId="35" borderId="18" xfId="0" applyFont="1" applyFill="1" applyBorder="1" applyAlignment="1">
      <alignment horizontal="left" indent="1"/>
    </xf>
    <xf numFmtId="0" fontId="74" fillId="35" borderId="18" xfId="0" applyFont="1" applyFill="1" applyBorder="1" applyAlignment="1">
      <alignment horizontal="left"/>
    </xf>
    <xf numFmtId="0" fontId="0" fillId="35" borderId="18" xfId="0" applyFont="1" applyFill="1" applyBorder="1" applyAlignment="1">
      <alignment vertical="top" wrapText="1"/>
    </xf>
    <xf numFmtId="0" fontId="0" fillId="35" borderId="0" xfId="0" applyFont="1" applyFill="1" applyBorder="1" applyAlignment="1">
      <alignment/>
    </xf>
    <xf numFmtId="0" fontId="0" fillId="35" borderId="16" xfId="0" applyFont="1" applyFill="1" applyBorder="1" applyAlignment="1">
      <alignment horizontal="left"/>
    </xf>
    <xf numFmtId="0" fontId="0" fillId="35" borderId="10" xfId="0" applyFont="1" applyFill="1" applyBorder="1" applyAlignment="1">
      <alignment/>
    </xf>
    <xf numFmtId="0" fontId="0" fillId="35" borderId="22" xfId="0" applyFont="1" applyFill="1" applyBorder="1" applyAlignment="1">
      <alignment/>
    </xf>
    <xf numFmtId="0" fontId="74" fillId="35" borderId="18" xfId="0" applyFont="1" applyFill="1" applyBorder="1" applyAlignment="1">
      <alignment horizontal="left" vertical="top" wrapText="1"/>
    </xf>
    <xf numFmtId="0" fontId="74" fillId="35" borderId="0" xfId="0" applyFont="1" applyFill="1" applyBorder="1" applyAlignment="1">
      <alignment horizontal="left" vertical="top" wrapText="1"/>
    </xf>
    <xf numFmtId="0" fontId="74" fillId="35" borderId="21" xfId="0" applyFont="1" applyFill="1" applyBorder="1" applyAlignment="1">
      <alignment horizontal="left" vertical="top" wrapText="1"/>
    </xf>
    <xf numFmtId="0" fontId="10" fillId="0" borderId="0" xfId="77" applyFont="1">
      <alignment/>
      <protection/>
    </xf>
    <xf numFmtId="0" fontId="75" fillId="33" borderId="11" xfId="77" applyFont="1" applyFill="1" applyBorder="1">
      <alignment/>
      <protection/>
    </xf>
    <xf numFmtId="0" fontId="75" fillId="33" borderId="11" xfId="77" applyFont="1" applyFill="1" applyBorder="1" applyAlignment="1">
      <alignment horizontal="center"/>
      <protection/>
    </xf>
    <xf numFmtId="0" fontId="75" fillId="33" borderId="11" xfId="77" applyFont="1" applyFill="1" applyBorder="1" applyAlignment="1">
      <alignment horizontal="left"/>
      <protection/>
    </xf>
    <xf numFmtId="0" fontId="76" fillId="0" borderId="11" xfId="77" applyFont="1" applyBorder="1">
      <alignment/>
      <protection/>
    </xf>
    <xf numFmtId="0" fontId="76" fillId="0" borderId="11" xfId="77" applyFont="1" applyBorder="1" applyAlignment="1">
      <alignment horizontal="center"/>
      <protection/>
    </xf>
    <xf numFmtId="0" fontId="76" fillId="35" borderId="11" xfId="77" applyFont="1" applyFill="1" applyBorder="1">
      <alignment/>
      <protection/>
    </xf>
    <xf numFmtId="0" fontId="77" fillId="0" borderId="11" xfId="61" applyFont="1" applyFill="1" applyBorder="1" applyAlignment="1" applyProtection="1">
      <alignment/>
      <protection/>
    </xf>
    <xf numFmtId="0" fontId="40" fillId="35" borderId="11" xfId="77" applyFont="1" applyFill="1" applyBorder="1" applyProtection="1">
      <alignment/>
      <protection/>
    </xf>
    <xf numFmtId="0" fontId="40" fillId="35" borderId="11" xfId="77" applyFont="1" applyFill="1" applyBorder="1" applyProtection="1" quotePrefix="1">
      <alignment/>
      <protection/>
    </xf>
    <xf numFmtId="49" fontId="40" fillId="35" borderId="11" xfId="77" applyNumberFormat="1" applyFont="1" applyFill="1" applyBorder="1" applyProtection="1">
      <alignment/>
      <protection/>
    </xf>
    <xf numFmtId="0" fontId="76" fillId="0" borderId="23" xfId="77" applyFont="1" applyBorder="1">
      <alignment/>
      <protection/>
    </xf>
    <xf numFmtId="0" fontId="76" fillId="0" borderId="23" xfId="77" applyFont="1" applyBorder="1" applyAlignment="1">
      <alignment horizontal="center"/>
      <protection/>
    </xf>
    <xf numFmtId="49" fontId="40" fillId="35" borderId="18" xfId="77" applyNumberFormat="1" applyFont="1" applyFill="1" applyBorder="1" applyProtection="1">
      <alignment/>
      <protection/>
    </xf>
    <xf numFmtId="49" fontId="40" fillId="35" borderId="18" xfId="77" applyNumberFormat="1" applyFont="1" applyFill="1" applyBorder="1" applyProtection="1" quotePrefix="1">
      <alignment/>
      <protection/>
    </xf>
    <xf numFmtId="0" fontId="76" fillId="35" borderId="11" xfId="77" applyFont="1" applyFill="1" applyBorder="1" quotePrefix="1">
      <alignment/>
      <protection/>
    </xf>
    <xf numFmtId="49" fontId="76" fillId="35" borderId="11" xfId="77" applyNumberFormat="1" applyFont="1" applyFill="1" applyBorder="1">
      <alignment/>
      <protection/>
    </xf>
    <xf numFmtId="0" fontId="76" fillId="0" borderId="11" xfId="77" applyFont="1" applyFill="1" applyBorder="1" applyAlignment="1">
      <alignment horizontal="left"/>
      <protection/>
    </xf>
    <xf numFmtId="49" fontId="76" fillId="35" borderId="11" xfId="77" applyNumberFormat="1" applyFont="1" applyFill="1" applyBorder="1" applyProtection="1">
      <alignment/>
      <protection/>
    </xf>
    <xf numFmtId="49" fontId="76" fillId="35" borderId="18" xfId="77" applyNumberFormat="1" applyFont="1" applyFill="1" applyBorder="1">
      <alignment/>
      <protection/>
    </xf>
    <xf numFmtId="49" fontId="76" fillId="35" borderId="18" xfId="77" applyNumberFormat="1" applyFont="1" applyFill="1" applyBorder="1" quotePrefix="1">
      <alignment/>
      <protection/>
    </xf>
    <xf numFmtId="49" fontId="40" fillId="35" borderId="23" xfId="77" applyNumberFormat="1" applyFont="1" applyFill="1" applyBorder="1" applyProtection="1">
      <alignment/>
      <protection/>
    </xf>
    <xf numFmtId="0" fontId="76" fillId="0" borderId="11" xfId="77" applyFont="1" applyFill="1" applyBorder="1">
      <alignment/>
      <protection/>
    </xf>
    <xf numFmtId="0" fontId="40" fillId="0" borderId="11" xfId="77" applyFont="1" applyFill="1" applyBorder="1" applyProtection="1">
      <alignment/>
      <protection/>
    </xf>
    <xf numFmtId="0" fontId="76" fillId="0" borderId="11" xfId="77" applyFont="1" applyFill="1" applyBorder="1" applyProtection="1">
      <alignment/>
      <protection locked="0"/>
    </xf>
    <xf numFmtId="0" fontId="76" fillId="35" borderId="11" xfId="77" applyFont="1" applyFill="1" applyBorder="1" applyProtection="1" quotePrefix="1">
      <alignment/>
      <protection/>
    </xf>
    <xf numFmtId="0" fontId="76" fillId="35" borderId="11" xfId="77" applyFont="1" applyFill="1" applyBorder="1" applyAlignment="1">
      <alignment horizontal="left"/>
      <protection/>
    </xf>
    <xf numFmtId="0" fontId="76" fillId="35" borderId="14" xfId="77" applyFont="1" applyFill="1" applyBorder="1">
      <alignment/>
      <protection/>
    </xf>
    <xf numFmtId="0" fontId="76" fillId="0" borderId="0" xfId="77" applyFont="1">
      <alignment/>
      <protection/>
    </xf>
    <xf numFmtId="0" fontId="76" fillId="0" borderId="0" xfId="77" applyFont="1" applyAlignment="1">
      <alignment horizontal="center"/>
      <protection/>
    </xf>
    <xf numFmtId="0" fontId="9" fillId="35" borderId="18" xfId="0" applyFont="1" applyFill="1" applyBorder="1" applyAlignment="1">
      <alignment vertical="top" wrapText="1"/>
    </xf>
    <xf numFmtId="0" fontId="9" fillId="35" borderId="0" xfId="0" applyFont="1" applyFill="1" applyBorder="1" applyAlignment="1">
      <alignment vertical="top" wrapText="1"/>
    </xf>
    <xf numFmtId="0" fontId="9" fillId="35" borderId="21" xfId="0" applyFont="1" applyFill="1" applyBorder="1" applyAlignment="1">
      <alignment vertical="top" wrapText="1"/>
    </xf>
    <xf numFmtId="0" fontId="9" fillId="35" borderId="18" xfId="0" applyFont="1" applyFill="1" applyBorder="1" applyAlignment="1">
      <alignment vertical="center" wrapText="1"/>
    </xf>
    <xf numFmtId="0" fontId="9" fillId="35" borderId="0" xfId="0" applyFont="1" applyFill="1" applyBorder="1" applyAlignment="1">
      <alignment vertical="center" wrapText="1"/>
    </xf>
    <xf numFmtId="0" fontId="9" fillId="35" borderId="21" xfId="0" applyFont="1" applyFill="1" applyBorder="1" applyAlignment="1">
      <alignment vertical="center" wrapText="1"/>
    </xf>
    <xf numFmtId="15" fontId="36" fillId="35" borderId="17" xfId="0" applyNumberFormat="1" applyFont="1" applyFill="1" applyBorder="1" applyAlignment="1">
      <alignment horizontal="left"/>
    </xf>
    <xf numFmtId="0" fontId="78" fillId="35" borderId="18" xfId="0" applyFont="1" applyFill="1" applyBorder="1" applyAlignment="1">
      <alignment horizontal="left"/>
    </xf>
    <xf numFmtId="0" fontId="79" fillId="35" borderId="18" xfId="0" applyFont="1" applyFill="1" applyBorder="1" applyAlignment="1">
      <alignment horizontal="left"/>
    </xf>
    <xf numFmtId="0" fontId="36" fillId="35" borderId="16" xfId="0" applyFont="1" applyFill="1" applyBorder="1" applyAlignment="1">
      <alignment horizontal="left"/>
    </xf>
    <xf numFmtId="0" fontId="80" fillId="35" borderId="18" xfId="0" applyFont="1" applyFill="1" applyBorder="1" applyAlignment="1">
      <alignment horizontal="left"/>
    </xf>
    <xf numFmtId="0" fontId="81" fillId="35" borderId="18" xfId="0" applyFont="1" applyFill="1" applyBorder="1" applyAlignment="1">
      <alignment horizontal="left"/>
    </xf>
    <xf numFmtId="0" fontId="39" fillId="35" borderId="18" xfId="0" applyFont="1" applyFill="1" applyBorder="1" applyAlignment="1">
      <alignment horizontal="left"/>
    </xf>
    <xf numFmtId="0" fontId="42" fillId="35" borderId="18" xfId="0" applyFont="1" applyFill="1" applyBorder="1" applyAlignment="1">
      <alignment horizontal="left"/>
    </xf>
    <xf numFmtId="0" fontId="41" fillId="35" borderId="18" xfId="0" applyFont="1" applyFill="1" applyBorder="1" applyAlignment="1">
      <alignment horizontal="left"/>
    </xf>
    <xf numFmtId="0" fontId="82" fillId="35" borderId="18" xfId="0" applyFont="1" applyFill="1" applyBorder="1" applyAlignment="1">
      <alignment horizontal="left"/>
    </xf>
    <xf numFmtId="0" fontId="41" fillId="35" borderId="18" xfId="0" applyFont="1" applyFill="1" applyBorder="1" applyAlignment="1">
      <alignment horizontal="left" indent="1"/>
    </xf>
    <xf numFmtId="0" fontId="83" fillId="35" borderId="18" xfId="0" applyFont="1" applyFill="1" applyBorder="1" applyAlignment="1">
      <alignment horizontal="left" vertical="top" wrapText="1"/>
    </xf>
    <xf numFmtId="0" fontId="83" fillId="35" borderId="0" xfId="0" applyFont="1" applyFill="1" applyBorder="1" applyAlignment="1">
      <alignment horizontal="left" vertical="top" wrapText="1"/>
    </xf>
    <xf numFmtId="0" fontId="83" fillId="35" borderId="21" xfId="0" applyFont="1" applyFill="1" applyBorder="1" applyAlignment="1">
      <alignment horizontal="left" vertical="top" wrapText="1"/>
    </xf>
    <xf numFmtId="0" fontId="0" fillId="35" borderId="18" xfId="0" applyFill="1" applyBorder="1" applyAlignment="1">
      <alignment horizontal="left" indent="1"/>
    </xf>
    <xf numFmtId="0" fontId="41" fillId="35" borderId="18" xfId="0" applyFont="1" applyFill="1" applyBorder="1" applyAlignment="1">
      <alignment horizontal="left" vertical="top" wrapText="1"/>
    </xf>
    <xf numFmtId="0" fontId="41" fillId="35" borderId="0" xfId="0" applyFont="1" applyFill="1" applyBorder="1" applyAlignment="1">
      <alignment horizontal="left" vertical="top" wrapText="1"/>
    </xf>
    <xf numFmtId="0" fontId="41" fillId="35" borderId="21" xfId="0" applyFont="1" applyFill="1" applyBorder="1" applyAlignment="1">
      <alignment horizontal="left" vertical="top" wrapText="1"/>
    </xf>
    <xf numFmtId="0" fontId="46" fillId="35" borderId="18" xfId="0" applyFont="1" applyFill="1" applyBorder="1" applyAlignment="1">
      <alignment horizontal="left" indent="1"/>
    </xf>
    <xf numFmtId="0" fontId="36" fillId="35" borderId="18" xfId="0" applyFont="1" applyFill="1" applyBorder="1" applyAlignment="1">
      <alignment horizontal="left" indent="5"/>
    </xf>
    <xf numFmtId="0" fontId="41" fillId="35" borderId="16" xfId="0" applyFont="1" applyFill="1" applyBorder="1" applyAlignment="1">
      <alignment horizontal="left" indent="1"/>
    </xf>
    <xf numFmtId="15" fontId="46" fillId="35" borderId="17" xfId="0" applyNumberFormat="1" applyFont="1" applyFill="1" applyBorder="1" applyAlignment="1">
      <alignment horizontal="left"/>
    </xf>
    <xf numFmtId="0" fontId="0" fillId="40" borderId="0" xfId="0" applyFill="1" applyAlignment="1">
      <alignment/>
    </xf>
    <xf numFmtId="0" fontId="4" fillId="40" borderId="0" xfId="0" applyFont="1" applyFill="1" applyBorder="1" applyAlignment="1">
      <alignment horizontal="left" vertical="top" wrapText="1"/>
    </xf>
    <xf numFmtId="0" fontId="11" fillId="35" borderId="18" xfId="0" applyFont="1" applyFill="1" applyBorder="1" applyAlignment="1">
      <alignment/>
    </xf>
    <xf numFmtId="0" fontId="40" fillId="35" borderId="0" xfId="0" applyFont="1" applyFill="1" applyBorder="1" applyAlignment="1">
      <alignment/>
    </xf>
    <xf numFmtId="0" fontId="10" fillId="35" borderId="0" xfId="0" applyFont="1" applyFill="1" applyBorder="1" applyAlignment="1">
      <alignment/>
    </xf>
    <xf numFmtId="0" fontId="10" fillId="35" borderId="18" xfId="0" applyFont="1" applyFill="1" applyBorder="1" applyAlignment="1">
      <alignment/>
    </xf>
    <xf numFmtId="0" fontId="11" fillId="35" borderId="18" xfId="0" applyFont="1" applyFill="1" applyBorder="1" applyAlignment="1">
      <alignment/>
    </xf>
    <xf numFmtId="0" fontId="11" fillId="35" borderId="0" xfId="0" applyFont="1" applyFill="1" applyBorder="1" applyAlignment="1">
      <alignment/>
    </xf>
    <xf numFmtId="2" fontId="10" fillId="35" borderId="18" xfId="0" applyNumberFormat="1" applyFont="1" applyFill="1" applyBorder="1" applyAlignment="1">
      <alignment horizontal="center"/>
    </xf>
    <xf numFmtId="0" fontId="40" fillId="35" borderId="0" xfId="0" applyFont="1" applyFill="1" applyBorder="1" applyAlignment="1">
      <alignment horizontal="center"/>
    </xf>
    <xf numFmtId="0" fontId="10" fillId="35" borderId="0" xfId="0" applyFont="1" applyFill="1" applyBorder="1" applyAlignment="1">
      <alignment/>
    </xf>
    <xf numFmtId="2" fontId="10" fillId="35" borderId="12" xfId="0" applyNumberFormat="1" applyFont="1" applyFill="1" applyBorder="1" applyAlignment="1">
      <alignment/>
    </xf>
    <xf numFmtId="2" fontId="10" fillId="35" borderId="13" xfId="0" applyNumberFormat="1" applyFont="1" applyFill="1" applyBorder="1" applyAlignment="1">
      <alignment/>
    </xf>
    <xf numFmtId="0" fontId="10" fillId="35" borderId="16" xfId="0" applyFont="1" applyFill="1" applyBorder="1" applyAlignment="1">
      <alignment/>
    </xf>
    <xf numFmtId="0" fontId="10" fillId="35" borderId="10" xfId="0" applyFont="1" applyFill="1" applyBorder="1" applyAlignment="1">
      <alignment/>
    </xf>
    <xf numFmtId="0" fontId="10" fillId="33" borderId="11" xfId="0" applyFont="1" applyFill="1" applyBorder="1" applyAlignment="1">
      <alignment horizontal="center"/>
    </xf>
    <xf numFmtId="0" fontId="10" fillId="35" borderId="19" xfId="0" applyFont="1" applyFill="1" applyBorder="1" applyAlignment="1">
      <alignment/>
    </xf>
    <xf numFmtId="0" fontId="10" fillId="0" borderId="11" xfId="0" applyFont="1" applyBorder="1" applyAlignment="1">
      <alignment horizontal="center"/>
    </xf>
    <xf numFmtId="8" fontId="10" fillId="0" borderId="11" xfId="0" applyNumberFormat="1" applyFont="1" applyBorder="1" applyAlignment="1">
      <alignment horizontal="center"/>
    </xf>
    <xf numFmtId="0" fontId="10" fillId="0" borderId="11" xfId="0" applyFont="1" applyFill="1" applyBorder="1" applyAlignment="1">
      <alignment horizontal="center"/>
    </xf>
    <xf numFmtId="8" fontId="10" fillId="0" borderId="11" xfId="0" applyNumberFormat="1" applyFont="1" applyFill="1" applyBorder="1" applyAlignment="1">
      <alignment horizontal="center"/>
    </xf>
    <xf numFmtId="0" fontId="10" fillId="0" borderId="11" xfId="0" applyFont="1" applyFill="1" applyBorder="1" applyAlignment="1">
      <alignment horizontal="center" vertical="center"/>
    </xf>
    <xf numFmtId="8" fontId="10" fillId="0" borderId="11" xfId="0" applyNumberFormat="1" applyFont="1" applyFill="1" applyBorder="1" applyAlignment="1">
      <alignment horizontal="center" vertical="center" wrapText="1"/>
    </xf>
    <xf numFmtId="0" fontId="10" fillId="0" borderId="11" xfId="0" applyFont="1" applyBorder="1" applyAlignment="1">
      <alignment horizontal="center" vertical="center"/>
    </xf>
    <xf numFmtId="8" fontId="10" fillId="0" borderId="11" xfId="0" applyNumberFormat="1" applyFont="1" applyBorder="1" applyAlignment="1">
      <alignment horizontal="center" vertical="center"/>
    </xf>
    <xf numFmtId="0" fontId="10" fillId="0" borderId="11" xfId="0" applyFont="1" applyFill="1" applyBorder="1" applyAlignment="1">
      <alignment horizontal="center" wrapText="1"/>
    </xf>
    <xf numFmtId="0" fontId="10" fillId="0" borderId="11" xfId="0" applyFont="1" applyBorder="1" applyAlignment="1">
      <alignment horizontal="center" wrapText="1"/>
    </xf>
    <xf numFmtId="0" fontId="40" fillId="35" borderId="18" xfId="0" applyFont="1" applyFill="1" applyBorder="1" applyAlignment="1">
      <alignment/>
    </xf>
    <xf numFmtId="2" fontId="10" fillId="35" borderId="16" xfId="0" applyNumberFormat="1" applyFont="1" applyFill="1" applyBorder="1" applyAlignment="1">
      <alignment/>
    </xf>
    <xf numFmtId="2" fontId="10" fillId="35" borderId="10" xfId="0" applyNumberFormat="1" applyFont="1" applyFill="1" applyBorder="1" applyAlignment="1">
      <alignment/>
    </xf>
    <xf numFmtId="0" fontId="10" fillId="0" borderId="11" xfId="0" applyFont="1" applyBorder="1" applyAlignment="1">
      <alignment horizontal="center" vertical="center" wrapText="1"/>
    </xf>
    <xf numFmtId="8" fontId="10" fillId="0" borderId="11" xfId="0" applyNumberFormat="1" applyFont="1" applyFill="1" applyBorder="1" applyAlignment="1">
      <alignment horizontal="center" vertical="center"/>
    </xf>
    <xf numFmtId="0" fontId="10" fillId="35" borderId="0" xfId="0" applyFont="1" applyFill="1" applyBorder="1" applyAlignment="1">
      <alignment horizontal="center" wrapText="1"/>
    </xf>
    <xf numFmtId="0" fontId="40" fillId="35" borderId="10" xfId="0" applyFont="1" applyFill="1" applyBorder="1" applyAlignment="1">
      <alignment/>
    </xf>
    <xf numFmtId="0" fontId="10" fillId="35" borderId="0" xfId="0" applyFont="1" applyFill="1" applyBorder="1" applyAlignment="1">
      <alignment horizontal="right"/>
    </xf>
    <xf numFmtId="0" fontId="40" fillId="40" borderId="0" xfId="0" applyFont="1" applyFill="1" applyAlignment="1">
      <alignment/>
    </xf>
    <xf numFmtId="0" fontId="84" fillId="35" borderId="18" xfId="0" applyFont="1" applyFill="1" applyBorder="1" applyAlignment="1">
      <alignment horizontal="left"/>
    </xf>
    <xf numFmtId="0" fontId="85" fillId="39" borderId="11" xfId="0" applyFont="1" applyFill="1" applyBorder="1" applyAlignment="1">
      <alignment horizontal="center"/>
    </xf>
    <xf numFmtId="0" fontId="85" fillId="39" borderId="11" xfId="0" applyFont="1" applyFill="1" applyBorder="1" applyAlignment="1">
      <alignment/>
    </xf>
    <xf numFmtId="0" fontId="65" fillId="0" borderId="11" xfId="0" applyFont="1" applyFill="1" applyBorder="1" applyAlignment="1">
      <alignment horizontal="center"/>
    </xf>
    <xf numFmtId="0" fontId="65" fillId="0" borderId="11" xfId="0" applyFont="1" applyFill="1" applyBorder="1" applyAlignment="1">
      <alignment/>
    </xf>
    <xf numFmtId="0" fontId="86" fillId="0" borderId="11" xfId="61" applyFont="1" applyFill="1" applyBorder="1" applyAlignment="1" applyProtection="1">
      <alignment/>
      <protection/>
    </xf>
    <xf numFmtId="0" fontId="65" fillId="0" borderId="11" xfId="0" applyFont="1" applyFill="1" applyBorder="1" applyAlignment="1">
      <alignment horizontal="left"/>
    </xf>
    <xf numFmtId="0" fontId="65" fillId="0" borderId="11" xfId="0" applyFont="1" applyBorder="1" applyAlignment="1">
      <alignment/>
    </xf>
    <xf numFmtId="0" fontId="65" fillId="0" borderId="11" xfId="0" applyFont="1" applyBorder="1" applyAlignment="1">
      <alignment horizontal="center"/>
    </xf>
    <xf numFmtId="0" fontId="65" fillId="0" borderId="11" xfId="0" applyFont="1" applyBorder="1" applyAlignment="1" quotePrefix="1">
      <alignment horizontal="center"/>
    </xf>
    <xf numFmtId="0" fontId="85" fillId="0" borderId="11" xfId="0" applyFont="1" applyFill="1" applyBorder="1" applyAlignment="1">
      <alignment/>
    </xf>
    <xf numFmtId="0" fontId="65" fillId="0" borderId="11" xfId="0" applyFont="1" applyFill="1" applyBorder="1" applyAlignment="1" quotePrefix="1">
      <alignment horizontal="center"/>
    </xf>
    <xf numFmtId="0" fontId="65" fillId="0" borderId="11" xfId="0" applyFont="1" applyBorder="1" applyAlignment="1">
      <alignment horizontal="left"/>
    </xf>
    <xf numFmtId="0" fontId="0" fillId="40" borderId="0" xfId="0" applyFill="1" applyAlignment="1">
      <alignment vertical="top" wrapText="1"/>
    </xf>
    <xf numFmtId="0" fontId="12" fillId="42" borderId="0" xfId="0" applyFont="1" applyFill="1" applyAlignment="1">
      <alignment/>
    </xf>
    <xf numFmtId="0" fontId="0" fillId="42" borderId="0" xfId="0" applyFill="1" applyAlignment="1">
      <alignment/>
    </xf>
    <xf numFmtId="0" fontId="12" fillId="33" borderId="11" xfId="0" applyFont="1" applyFill="1" applyBorder="1" applyAlignment="1">
      <alignment horizontal="left"/>
    </xf>
    <xf numFmtId="0" fontId="12" fillId="33" borderId="11" xfId="0" applyFont="1" applyFill="1" applyBorder="1" applyAlignment="1">
      <alignment horizontal="center"/>
    </xf>
    <xf numFmtId="44" fontId="4" fillId="0" borderId="11" xfId="52" applyFont="1" applyFill="1" applyBorder="1" applyAlignment="1">
      <alignment horizontal="left"/>
    </xf>
    <xf numFmtId="0" fontId="0" fillId="0" borderId="11" xfId="0" applyFill="1" applyBorder="1" applyAlignment="1">
      <alignment horizontal="left"/>
    </xf>
    <xf numFmtId="44" fontId="4" fillId="0" borderId="11" xfId="52"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44" fontId="4" fillId="0" borderId="11" xfId="54" applyFont="1" applyBorder="1" applyAlignment="1">
      <alignment horizontal="center"/>
    </xf>
    <xf numFmtId="44" fontId="4" fillId="0" borderId="11" xfId="54" applyFont="1" applyFill="1" applyBorder="1" applyAlignment="1">
      <alignment horizontal="center"/>
    </xf>
    <xf numFmtId="44" fontId="4" fillId="0" borderId="11" xfId="52" applyFont="1" applyFill="1" applyBorder="1" applyAlignment="1">
      <alignment horizontal="center"/>
    </xf>
    <xf numFmtId="0" fontId="4" fillId="0" borderId="11" xfId="0" applyFont="1" applyFill="1" applyBorder="1" applyAlignment="1">
      <alignment horizontal="center"/>
    </xf>
    <xf numFmtId="0" fontId="4" fillId="0" borderId="11" xfId="0" applyFont="1" applyBorder="1" applyAlignment="1">
      <alignment/>
    </xf>
    <xf numFmtId="0" fontId="47" fillId="0" borderId="11" xfId="0" applyFont="1" applyFill="1" applyBorder="1" applyAlignment="1">
      <alignment/>
    </xf>
    <xf numFmtId="8" fontId="4" fillId="0" borderId="11" xfId="0" applyNumberFormat="1" applyFont="1" applyBorder="1" applyAlignment="1">
      <alignment horizontal="center"/>
    </xf>
    <xf numFmtId="0" fontId="0" fillId="0" borderId="11" xfId="0" applyFont="1" applyBorder="1" applyAlignment="1">
      <alignment/>
    </xf>
    <xf numFmtId="0" fontId="4" fillId="0" borderId="11" xfId="0" applyFont="1" applyBorder="1" applyAlignment="1">
      <alignment horizontal="center" wrapText="1"/>
    </xf>
    <xf numFmtId="0" fontId="46" fillId="38" borderId="27" xfId="0" applyFont="1" applyFill="1" applyBorder="1" applyAlignment="1">
      <alignment horizontal="left"/>
    </xf>
    <xf numFmtId="0" fontId="36" fillId="0" borderId="28" xfId="0" applyFont="1" applyBorder="1" applyAlignment="1">
      <alignment horizontal="left"/>
    </xf>
    <xf numFmtId="0" fontId="87" fillId="35" borderId="18" xfId="0" applyFont="1" applyFill="1" applyBorder="1" applyAlignment="1">
      <alignment horizontal="left"/>
    </xf>
    <xf numFmtId="0" fontId="9" fillId="0" borderId="23" xfId="0" applyFont="1" applyBorder="1" applyAlignment="1">
      <alignment horizontal="right" vertical="center" wrapText="1"/>
    </xf>
    <xf numFmtId="0" fontId="0" fillId="0" borderId="23" xfId="0" applyFont="1" applyBorder="1" applyAlignment="1">
      <alignment vertical="center" wrapText="1"/>
    </xf>
    <xf numFmtId="0" fontId="4" fillId="0" borderId="23" xfId="0" applyFont="1" applyBorder="1" applyAlignment="1">
      <alignment horizontal="center"/>
    </xf>
    <xf numFmtId="0" fontId="4" fillId="0" borderId="23" xfId="0" applyFont="1" applyFill="1" applyBorder="1" applyAlignment="1">
      <alignment horizontal="center"/>
    </xf>
    <xf numFmtId="0" fontId="46" fillId="38" borderId="29" xfId="0" applyFont="1" applyFill="1" applyBorder="1" applyAlignment="1">
      <alignment horizontal="center"/>
    </xf>
    <xf numFmtId="0" fontId="36" fillId="0" borderId="30" xfId="0" applyFont="1" applyBorder="1" applyAlignment="1">
      <alignment horizontal="center"/>
    </xf>
    <xf numFmtId="0" fontId="88" fillId="43" borderId="0" xfId="0" applyFont="1" applyFill="1" applyBorder="1" applyAlignment="1">
      <alignment/>
    </xf>
    <xf numFmtId="0" fontId="9" fillId="33" borderId="11" xfId="0" applyFont="1" applyFill="1" applyBorder="1" applyAlignment="1">
      <alignment horizontal="center"/>
    </xf>
    <xf numFmtId="0" fontId="89" fillId="38" borderId="11" xfId="0" applyFont="1" applyFill="1" applyBorder="1" applyAlignment="1">
      <alignment horizontal="center"/>
    </xf>
    <xf numFmtId="0" fontId="9" fillId="33" borderId="11" xfId="0" applyFont="1" applyFill="1" applyBorder="1" applyAlignment="1">
      <alignment/>
    </xf>
    <xf numFmtId="44" fontId="9" fillId="33" borderId="11" xfId="52" applyFont="1" applyFill="1" applyBorder="1" applyAlignment="1">
      <alignment horizontal="center"/>
    </xf>
    <xf numFmtId="0" fontId="40" fillId="0" borderId="11" xfId="0" applyFont="1" applyBorder="1" applyAlignment="1">
      <alignment horizontal="left"/>
    </xf>
    <xf numFmtId="0" fontId="90" fillId="33" borderId="12" xfId="0" applyFont="1" applyFill="1" applyBorder="1" applyAlignment="1">
      <alignment/>
    </xf>
    <xf numFmtId="0" fontId="90" fillId="33" borderId="13" xfId="0" applyFont="1" applyFill="1" applyBorder="1" applyAlignment="1">
      <alignment/>
    </xf>
    <xf numFmtId="0" fontId="90" fillId="33" borderId="14" xfId="0" applyFont="1" applyFill="1" applyBorder="1" applyAlignment="1">
      <alignment/>
    </xf>
    <xf numFmtId="0" fontId="90" fillId="38" borderId="17" xfId="0" applyFont="1" applyFill="1" applyBorder="1" applyAlignment="1">
      <alignment/>
    </xf>
    <xf numFmtId="0" fontId="90" fillId="38" borderId="19" xfId="0" applyFont="1" applyFill="1" applyBorder="1" applyAlignment="1">
      <alignment/>
    </xf>
    <xf numFmtId="0" fontId="90" fillId="38" borderId="20" xfId="0" applyFont="1" applyFill="1" applyBorder="1" applyAlignment="1">
      <alignment/>
    </xf>
    <xf numFmtId="0" fontId="90" fillId="38" borderId="18" xfId="0" applyFont="1" applyFill="1" applyBorder="1" applyAlignment="1">
      <alignment/>
    </xf>
    <xf numFmtId="0" fontId="90" fillId="38" borderId="0" xfId="0" applyFont="1" applyFill="1" applyBorder="1" applyAlignment="1">
      <alignment/>
    </xf>
    <xf numFmtId="0" fontId="90" fillId="38" borderId="21" xfId="0" applyFont="1" applyFill="1" applyBorder="1" applyAlignment="1">
      <alignment/>
    </xf>
    <xf numFmtId="0" fontId="90" fillId="38" borderId="16" xfId="0" applyFont="1" applyFill="1" applyBorder="1" applyAlignment="1">
      <alignment/>
    </xf>
    <xf numFmtId="0" fontId="90" fillId="38" borderId="10" xfId="0" applyFont="1" applyFill="1" applyBorder="1" applyAlignment="1">
      <alignment/>
    </xf>
    <xf numFmtId="0" fontId="90" fillId="38" borderId="22" xfId="0" applyFont="1" applyFill="1" applyBorder="1" applyAlignment="1">
      <alignment/>
    </xf>
    <xf numFmtId="0" fontId="0" fillId="43" borderId="17" xfId="0" applyFont="1" applyFill="1" applyBorder="1" applyAlignment="1">
      <alignment/>
    </xf>
    <xf numFmtId="0" fontId="0" fillId="43" borderId="0" xfId="0" applyFont="1" applyFill="1" applyBorder="1" applyAlignment="1">
      <alignment/>
    </xf>
    <xf numFmtId="0" fontId="0" fillId="43" borderId="19" xfId="0" applyFont="1" applyFill="1" applyBorder="1" applyAlignment="1">
      <alignment horizontal="center"/>
    </xf>
    <xf numFmtId="0" fontId="0" fillId="43" borderId="19" xfId="0" applyFont="1" applyFill="1" applyBorder="1" applyAlignment="1">
      <alignment horizontal="left"/>
    </xf>
    <xf numFmtId="0" fontId="0" fillId="43" borderId="18" xfId="0" applyFont="1" applyFill="1" applyBorder="1" applyAlignment="1">
      <alignment/>
    </xf>
    <xf numFmtId="0" fontId="0" fillId="43" borderId="0" xfId="0" applyFont="1" applyFill="1" applyBorder="1" applyAlignment="1">
      <alignment horizontal="center"/>
    </xf>
    <xf numFmtId="0" fontId="0" fillId="43" borderId="0" xfId="0" applyFont="1" applyFill="1" applyBorder="1" applyAlignment="1">
      <alignment horizontal="left"/>
    </xf>
    <xf numFmtId="0" fontId="0" fillId="43" borderId="21" xfId="0" applyFont="1" applyFill="1" applyBorder="1" applyAlignment="1">
      <alignment horizontal="left"/>
    </xf>
    <xf numFmtId="0" fontId="0" fillId="0" borderId="11" xfId="0" applyFont="1" applyBorder="1" applyAlignment="1">
      <alignment horizontal="center"/>
    </xf>
    <xf numFmtId="0" fontId="0" fillId="0" borderId="11" xfId="0" applyFont="1" applyBorder="1" applyAlignment="1" quotePrefix="1">
      <alignment horizontal="center"/>
    </xf>
    <xf numFmtId="0" fontId="0" fillId="0" borderId="0" xfId="0" applyFont="1" applyAlignment="1">
      <alignment horizontal="center"/>
    </xf>
    <xf numFmtId="0" fontId="40" fillId="43" borderId="0" xfId="0" applyFont="1" applyFill="1" applyBorder="1" applyAlignment="1">
      <alignment/>
    </xf>
    <xf numFmtId="0" fontId="68" fillId="33" borderId="15" xfId="0" applyFont="1" applyFill="1" applyBorder="1" applyAlignment="1">
      <alignment horizontal="left"/>
    </xf>
    <xf numFmtId="0" fontId="68" fillId="33" borderId="15" xfId="0" applyFont="1" applyFill="1" applyBorder="1" applyAlignment="1">
      <alignment horizontal="center"/>
    </xf>
    <xf numFmtId="0" fontId="77" fillId="0" borderId="11" xfId="61" applyFont="1" applyBorder="1" applyAlignment="1" applyProtection="1">
      <alignment horizontal="left"/>
      <protection/>
    </xf>
    <xf numFmtId="0" fontId="0" fillId="44" borderId="0" xfId="0" applyFont="1" applyFill="1" applyAlignment="1">
      <alignment/>
    </xf>
    <xf numFmtId="0" fontId="0" fillId="44" borderId="0" xfId="0" applyFont="1" applyFill="1" applyAlignment="1">
      <alignment horizontal="center"/>
    </xf>
    <xf numFmtId="0" fontId="0" fillId="44" borderId="0" xfId="0" applyFont="1" applyFill="1" applyAlignment="1">
      <alignment horizontal="left"/>
    </xf>
    <xf numFmtId="0" fontId="69" fillId="0" borderId="0" xfId="0" applyFont="1" applyFill="1" applyBorder="1" applyAlignment="1">
      <alignment/>
    </xf>
    <xf numFmtId="0" fontId="70" fillId="0" borderId="0" xfId="0" applyFont="1" applyFill="1" applyBorder="1" applyAlignment="1">
      <alignment/>
    </xf>
    <xf numFmtId="0" fontId="91" fillId="0" borderId="0" xfId="0" applyFont="1" applyFill="1" applyBorder="1" applyAlignment="1">
      <alignment/>
    </xf>
    <xf numFmtId="0" fontId="9" fillId="0" borderId="0" xfId="0" applyFont="1" applyFill="1" applyBorder="1" applyAlignment="1">
      <alignment horizontal="center"/>
    </xf>
    <xf numFmtId="165" fontId="1" fillId="0" borderId="0" xfId="52" applyNumberFormat="1" applyFont="1" applyFill="1" applyBorder="1" applyAlignment="1">
      <alignment horizontal="center"/>
    </xf>
    <xf numFmtId="165" fontId="65" fillId="0" borderId="0" xfId="52" applyNumberFormat="1" applyFont="1" applyFill="1" applyBorder="1" applyAlignment="1">
      <alignment horizontal="center"/>
    </xf>
    <xf numFmtId="165" fontId="64" fillId="0" borderId="0" xfId="52" applyNumberFormat="1" applyFont="1" applyFill="1" applyBorder="1" applyAlignment="1">
      <alignment horizontal="center"/>
    </xf>
    <xf numFmtId="0" fontId="91" fillId="45" borderId="11" xfId="0" applyFont="1" applyFill="1" applyBorder="1" applyAlignment="1">
      <alignment/>
    </xf>
    <xf numFmtId="8" fontId="1" fillId="0" borderId="11" xfId="52" applyNumberFormat="1" applyFont="1" applyBorder="1" applyAlignment="1">
      <alignment horizontal="center"/>
    </xf>
    <xf numFmtId="8" fontId="65" fillId="0" borderId="11" xfId="52" applyNumberFormat="1" applyFont="1" applyBorder="1" applyAlignment="1">
      <alignment horizontal="center"/>
    </xf>
    <xf numFmtId="8" fontId="65" fillId="0" borderId="11" xfId="52"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0" xfId="0" applyAlignment="1">
      <alignment/>
    </xf>
    <xf numFmtId="0" fontId="36" fillId="0" borderId="31" xfId="0" applyFont="1" applyBorder="1" applyAlignment="1">
      <alignment horizontal="center"/>
    </xf>
    <xf numFmtId="0" fontId="23" fillId="0" borderId="0" xfId="103" applyFont="1" applyAlignment="1">
      <alignment/>
      <protection/>
    </xf>
    <xf numFmtId="0" fontId="36" fillId="0" borderId="0" xfId="0" applyFont="1" applyAlignment="1">
      <alignment/>
    </xf>
    <xf numFmtId="0" fontId="92" fillId="0" borderId="0" xfId="0" applyFont="1" applyAlignment="1">
      <alignment/>
    </xf>
    <xf numFmtId="0" fontId="78" fillId="0" borderId="0" xfId="0" applyFont="1" applyAlignment="1">
      <alignment/>
    </xf>
    <xf numFmtId="0" fontId="46" fillId="0" borderId="0" xfId="0" applyFont="1" applyAlignment="1">
      <alignment/>
    </xf>
    <xf numFmtId="0" fontId="93" fillId="0" borderId="0" xfId="0" applyFont="1" applyAlignment="1">
      <alignment/>
    </xf>
    <xf numFmtId="0" fontId="71" fillId="0" borderId="0" xfId="0" applyFont="1" applyAlignment="1">
      <alignment/>
    </xf>
    <xf numFmtId="0" fontId="46" fillId="38" borderId="24" xfId="0" applyFont="1" applyFill="1" applyBorder="1" applyAlignment="1">
      <alignment/>
    </xf>
    <xf numFmtId="0" fontId="36" fillId="0" borderId="25" xfId="0" applyFont="1" applyBorder="1" applyAlignment="1">
      <alignment/>
    </xf>
    <xf numFmtId="0" fontId="91" fillId="38" borderId="11" xfId="0" applyFont="1" applyFill="1" applyBorder="1" applyAlignment="1">
      <alignment horizontal="left"/>
    </xf>
    <xf numFmtId="44" fontId="91" fillId="38" borderId="12" xfId="0" applyNumberFormat="1" applyFont="1" applyFill="1" applyBorder="1" applyAlignment="1">
      <alignment horizontal="left"/>
    </xf>
    <xf numFmtId="0" fontId="91" fillId="38" borderId="14" xfId="0" applyFont="1" applyFill="1" applyBorder="1" applyAlignment="1">
      <alignment horizontal="left"/>
    </xf>
    <xf numFmtId="0" fontId="91" fillId="38" borderId="14" xfId="0" applyFont="1" applyFill="1" applyBorder="1" applyAlignment="1">
      <alignment horizontal="center"/>
    </xf>
    <xf numFmtId="0" fontId="62" fillId="33" borderId="15" xfId="0" applyFont="1" applyFill="1" applyBorder="1" applyAlignment="1">
      <alignment horizontal="center"/>
    </xf>
    <xf numFmtId="0" fontId="62" fillId="33" borderId="15" xfId="0" applyFont="1" applyFill="1" applyBorder="1" applyAlignment="1">
      <alignment/>
    </xf>
    <xf numFmtId="44" fontId="62" fillId="33" borderId="11" xfId="0" applyNumberFormat="1" applyFont="1" applyFill="1" applyBorder="1" applyAlignment="1">
      <alignment horizontal="center"/>
    </xf>
    <xf numFmtId="7" fontId="0" fillId="0" borderId="11" xfId="0" applyNumberFormat="1" applyBorder="1" applyAlignment="1">
      <alignment horizontal="center"/>
    </xf>
    <xf numFmtId="7" fontId="1" fillId="0" borderId="11" xfId="52" applyNumberFormat="1" applyFont="1" applyBorder="1" applyAlignment="1">
      <alignment horizontal="center"/>
    </xf>
    <xf numFmtId="7" fontId="0" fillId="0" borderId="11" xfId="0" applyNumberFormat="1" applyFill="1" applyBorder="1" applyAlignment="1">
      <alignment horizontal="center"/>
    </xf>
    <xf numFmtId="0" fontId="91" fillId="38" borderId="12" xfId="0" applyFont="1" applyFill="1" applyBorder="1" applyAlignment="1">
      <alignment horizontal="left"/>
    </xf>
    <xf numFmtId="44" fontId="91" fillId="38" borderId="12" xfId="0" applyNumberFormat="1" applyFont="1" applyFill="1" applyBorder="1" applyAlignment="1">
      <alignment/>
    </xf>
    <xf numFmtId="0" fontId="91" fillId="38" borderId="14" xfId="0" applyFont="1" applyFill="1" applyBorder="1" applyAlignment="1">
      <alignment/>
    </xf>
    <xf numFmtId="0" fontId="91" fillId="38" borderId="11" xfId="0" applyFont="1" applyFill="1" applyBorder="1" applyAlignment="1">
      <alignment horizontal="center"/>
    </xf>
    <xf numFmtId="0" fontId="0" fillId="0" borderId="11" xfId="0" applyBorder="1" applyAlignment="1">
      <alignment vertical="center"/>
    </xf>
    <xf numFmtId="7" fontId="0" fillId="0" borderId="11" xfId="0" applyNumberFormat="1" applyBorder="1" applyAlignment="1">
      <alignment horizontal="center" vertical="center"/>
    </xf>
    <xf numFmtId="0" fontId="0" fillId="0" borderId="0" xfId="0" applyAlignment="1">
      <alignment vertical="center" wrapText="1"/>
    </xf>
    <xf numFmtId="7" fontId="1" fillId="0" borderId="11" xfId="52" applyNumberFormat="1" applyFont="1" applyFill="1" applyBorder="1" applyAlignment="1">
      <alignment horizontal="center"/>
    </xf>
    <xf numFmtId="0" fontId="0" fillId="0" borderId="15" xfId="0" applyBorder="1" applyAlignment="1">
      <alignment horizontal="center"/>
    </xf>
    <xf numFmtId="0" fontId="49" fillId="33" borderId="11" xfId="77" applyNumberFormat="1" applyFont="1" applyFill="1" applyBorder="1" applyAlignment="1">
      <alignment horizontal="right" wrapText="1"/>
      <protection/>
    </xf>
    <xf numFmtId="0" fontId="49" fillId="33" borderId="11" xfId="77" applyFont="1" applyFill="1" applyBorder="1" applyAlignment="1">
      <alignment horizontal="right" wrapText="1"/>
      <protection/>
    </xf>
    <xf numFmtId="0" fontId="49" fillId="33" borderId="11" xfId="77" applyFont="1" applyFill="1" applyBorder="1" applyAlignment="1">
      <alignment horizontal="left" wrapText="1"/>
      <protection/>
    </xf>
    <xf numFmtId="49" fontId="49" fillId="33" borderId="11" xfId="77" applyNumberFormat="1" applyFont="1" applyFill="1" applyBorder="1" applyAlignment="1">
      <alignment horizontal="left" wrapText="1"/>
      <protection/>
    </xf>
    <xf numFmtId="0" fontId="4" fillId="0" borderId="0" xfId="77">
      <alignment/>
      <protection/>
    </xf>
    <xf numFmtId="1" fontId="51" fillId="0" borderId="11" xfId="137" applyNumberFormat="1" applyFont="1" applyFill="1" applyBorder="1" applyAlignment="1">
      <alignment horizontal="right" wrapText="1"/>
      <protection/>
    </xf>
    <xf numFmtId="0" fontId="14" fillId="0" borderId="11" xfId="137" applyFont="1" applyFill="1" applyBorder="1" applyAlignment="1">
      <alignment horizontal="left" wrapText="1"/>
      <protection/>
    </xf>
    <xf numFmtId="0" fontId="14" fillId="0" borderId="11" xfId="77" applyFont="1" applyFill="1" applyBorder="1" applyAlignment="1">
      <alignment horizontal="left" wrapText="1"/>
      <protection/>
    </xf>
    <xf numFmtId="166" fontId="14" fillId="0" borderId="11" xfId="137" applyNumberFormat="1" applyFont="1" applyFill="1" applyBorder="1" applyAlignment="1">
      <alignment horizontal="left" wrapText="1"/>
      <protection/>
    </xf>
    <xf numFmtId="49" fontId="14" fillId="0" borderId="11" xfId="137" applyNumberFormat="1" applyFont="1" applyFill="1" applyBorder="1" applyAlignment="1">
      <alignment horizontal="left" wrapText="1"/>
      <protection/>
    </xf>
    <xf numFmtId="0" fontId="51" fillId="0" borderId="11" xfId="77" applyFont="1" applyBorder="1">
      <alignment/>
      <protection/>
    </xf>
    <xf numFmtId="166" fontId="14" fillId="0" borderId="11" xfId="137" applyNumberFormat="1" applyFont="1" applyFill="1" applyBorder="1" applyAlignment="1" quotePrefix="1">
      <alignment horizontal="left" wrapText="1"/>
      <protection/>
    </xf>
    <xf numFmtId="0" fontId="14" fillId="0" borderId="11" xfId="77" applyFont="1" applyFill="1" applyBorder="1" applyAlignment="1">
      <alignment horizontal="right" wrapText="1"/>
      <protection/>
    </xf>
    <xf numFmtId="0" fontId="14" fillId="0" borderId="32" xfId="77" applyFont="1" applyFill="1" applyBorder="1" applyAlignment="1">
      <alignment horizontal="left" wrapText="1"/>
      <protection/>
    </xf>
    <xf numFmtId="0" fontId="51" fillId="0" borderId="11" xfId="77" applyFont="1" applyFill="1" applyBorder="1">
      <alignment/>
      <protection/>
    </xf>
    <xf numFmtId="0" fontId="51" fillId="0" borderId="11" xfId="77" applyNumberFormat="1" applyFont="1" applyBorder="1">
      <alignment/>
      <protection/>
    </xf>
    <xf numFmtId="0" fontId="51" fillId="0" borderId="11" xfId="77" applyFont="1" applyFill="1" applyBorder="1" applyAlignment="1">
      <alignment wrapText="1"/>
      <protection/>
    </xf>
    <xf numFmtId="0" fontId="14" fillId="0" borderId="11" xfId="137" applyFont="1" applyFill="1" applyBorder="1" applyAlignment="1">
      <alignment wrapText="1"/>
      <protection/>
    </xf>
    <xf numFmtId="0" fontId="51" fillId="0" borderId="11" xfId="77" applyNumberFormat="1" applyFont="1" applyBorder="1" applyAlignment="1">
      <alignment horizontal="right"/>
      <protection/>
    </xf>
    <xf numFmtId="49" fontId="14" fillId="0" borderId="11" xfId="77" applyNumberFormat="1" applyFont="1" applyFill="1" applyBorder="1" applyAlignment="1">
      <alignment horizontal="left" wrapText="1"/>
      <protection/>
    </xf>
    <xf numFmtId="0" fontId="51" fillId="0" borderId="0" xfId="77" applyFont="1" applyFill="1" applyBorder="1">
      <alignment/>
      <protection/>
    </xf>
    <xf numFmtId="0" fontId="51" fillId="0" borderId="0" xfId="77" applyFont="1">
      <alignment/>
      <protection/>
    </xf>
    <xf numFmtId="0" fontId="51" fillId="0" borderId="11" xfId="77" applyFont="1" applyFill="1" applyBorder="1" applyAlignment="1">
      <alignment horizontal="left" wrapText="1"/>
      <protection/>
    </xf>
    <xf numFmtId="0" fontId="14" fillId="0" borderId="0" xfId="137" applyFont="1" applyFill="1" applyBorder="1" applyAlignment="1">
      <alignment horizontal="left" wrapText="1"/>
      <protection/>
    </xf>
    <xf numFmtId="0" fontId="51" fillId="42" borderId="0" xfId="77" applyFont="1" applyFill="1">
      <alignment/>
      <protection/>
    </xf>
    <xf numFmtId="0" fontId="51" fillId="0" borderId="11" xfId="137" applyFont="1" applyFill="1" applyBorder="1" applyAlignment="1">
      <alignment horizontal="left" wrapText="1"/>
      <protection/>
    </xf>
    <xf numFmtId="0" fontId="4" fillId="42" borderId="0" xfId="77" applyFill="1">
      <alignment/>
      <protection/>
    </xf>
    <xf numFmtId="49" fontId="14" fillId="0" borderId="11" xfId="137" applyNumberFormat="1" applyFont="1" applyFill="1" applyBorder="1" applyAlignment="1" quotePrefix="1">
      <alignment horizontal="left" wrapText="1"/>
      <protection/>
    </xf>
    <xf numFmtId="0" fontId="51" fillId="46" borderId="0" xfId="77" applyFont="1" applyFill="1">
      <alignment/>
      <protection/>
    </xf>
    <xf numFmtId="0" fontId="51" fillId="0" borderId="0" xfId="77" applyFont="1" applyFill="1">
      <alignment/>
      <protection/>
    </xf>
    <xf numFmtId="0" fontId="14" fillId="0" borderId="12" xfId="77" applyFont="1" applyFill="1" applyBorder="1" applyAlignment="1">
      <alignment horizontal="left" wrapText="1"/>
      <protection/>
    </xf>
    <xf numFmtId="0" fontId="14" fillId="0" borderId="12" xfId="137" applyFont="1" applyFill="1" applyBorder="1" applyAlignment="1">
      <alignment horizontal="left" wrapText="1"/>
      <protection/>
    </xf>
    <xf numFmtId="0" fontId="4" fillId="0" borderId="11" xfId="77" applyBorder="1">
      <alignment/>
      <protection/>
    </xf>
    <xf numFmtId="0" fontId="4" fillId="0" borderId="0" xfId="77" applyAlignment="1">
      <alignment wrapText="1"/>
      <protection/>
    </xf>
    <xf numFmtId="0" fontId="4" fillId="0" borderId="0" xfId="132" applyFont="1" applyBorder="1">
      <alignment/>
      <protection/>
    </xf>
    <xf numFmtId="0" fontId="4" fillId="0" borderId="0" xfId="132" applyFont="1" applyBorder="1" applyAlignment="1">
      <alignment wrapText="1"/>
      <protection/>
    </xf>
    <xf numFmtId="0" fontId="4" fillId="0" borderId="0" xfId="132" applyFont="1" applyBorder="1" applyAlignment="1">
      <alignment horizontal="center" wrapText="1"/>
      <protection/>
    </xf>
    <xf numFmtId="0" fontId="4" fillId="0" borderId="0" xfId="132" applyFont="1" applyBorder="1" applyAlignment="1">
      <alignment horizontal="left"/>
      <protection/>
    </xf>
    <xf numFmtId="0" fontId="4" fillId="42" borderId="0" xfId="132" applyFont="1" applyFill="1" applyBorder="1" applyAlignment="1">
      <alignment wrapText="1"/>
      <protection/>
    </xf>
    <xf numFmtId="0" fontId="4" fillId="42" borderId="0" xfId="132" applyFont="1" applyFill="1" applyBorder="1" applyAlignment="1">
      <alignment horizontal="center" wrapText="1"/>
      <protection/>
    </xf>
    <xf numFmtId="0" fontId="4" fillId="42" borderId="0" xfId="132" applyFont="1" applyFill="1" applyBorder="1" applyAlignment="1">
      <alignment horizontal="left"/>
      <protection/>
    </xf>
    <xf numFmtId="0" fontId="4" fillId="0" borderId="0" xfId="132" applyFont="1" applyBorder="1" applyAlignment="1">
      <alignment horizontal="center"/>
      <protection/>
    </xf>
    <xf numFmtId="0" fontId="4" fillId="42" borderId="0" xfId="132" applyFont="1" applyFill="1" applyBorder="1" applyAlignment="1">
      <alignment horizontal="center"/>
      <protection/>
    </xf>
    <xf numFmtId="0" fontId="4" fillId="0" borderId="0" xfId="132" applyFont="1" applyFill="1" applyBorder="1" applyAlignment="1">
      <alignment horizontal="center"/>
      <protection/>
    </xf>
    <xf numFmtId="0" fontId="4" fillId="0" borderId="0" xfId="132" applyFont="1" applyFill="1" applyBorder="1" applyAlignment="1">
      <alignment horizontal="center" wrapText="1"/>
      <protection/>
    </xf>
    <xf numFmtId="0" fontId="4" fillId="0" borderId="0" xfId="132" applyFont="1" applyBorder="1" applyAlignment="1">
      <alignment horizontal="left" wrapText="1"/>
      <protection/>
    </xf>
    <xf numFmtId="0" fontId="4" fillId="0" borderId="0" xfId="132" applyFont="1" applyFill="1" applyBorder="1" applyAlignment="1">
      <alignment horizontal="left"/>
      <protection/>
    </xf>
    <xf numFmtId="0" fontId="4" fillId="0" borderId="0" xfId="132" applyFont="1" applyFill="1" applyBorder="1" applyAlignment="1">
      <alignment horizontal="left" wrapText="1"/>
      <protection/>
    </xf>
    <xf numFmtId="0" fontId="4" fillId="0" borderId="0" xfId="132" applyFont="1" applyFill="1" applyBorder="1">
      <alignment/>
      <protection/>
    </xf>
    <xf numFmtId="0" fontId="8" fillId="0" borderId="0" xfId="132" applyFont="1" applyBorder="1" applyAlignment="1">
      <alignment horizontal="center"/>
      <protection/>
    </xf>
    <xf numFmtId="0" fontId="8" fillId="42" borderId="0" xfId="132" applyFont="1" applyFill="1" applyBorder="1" applyAlignment="1">
      <alignment horizontal="center"/>
      <protection/>
    </xf>
    <xf numFmtId="0" fontId="8" fillId="0" borderId="0" xfId="132" applyFont="1" applyFill="1" applyBorder="1" applyAlignment="1">
      <alignment horizontal="center" wrapText="1"/>
      <protection/>
    </xf>
    <xf numFmtId="0" fontId="8" fillId="0" borderId="0" xfId="132" applyFont="1" applyFill="1" applyBorder="1" applyAlignment="1">
      <alignment horizontal="center"/>
      <protection/>
    </xf>
    <xf numFmtId="0" fontId="8" fillId="0" borderId="0" xfId="132" applyFont="1" applyBorder="1" applyAlignment="1">
      <alignment horizontal="center" wrapText="1"/>
      <protection/>
    </xf>
    <xf numFmtId="0" fontId="8" fillId="0" borderId="0" xfId="132" applyFont="1" applyBorder="1">
      <alignment/>
      <protection/>
    </xf>
    <xf numFmtId="0" fontId="8" fillId="0" borderId="0" xfId="132" applyFont="1" applyBorder="1" applyAlignment="1">
      <alignment horizontal="left"/>
      <protection/>
    </xf>
    <xf numFmtId="0" fontId="0" fillId="0" borderId="0" xfId="0" applyFont="1" applyAlignment="1">
      <alignment vertical="center"/>
    </xf>
    <xf numFmtId="0" fontId="81" fillId="42" borderId="16" xfId="0" applyFont="1" applyFill="1" applyBorder="1" applyAlignment="1">
      <alignment horizontal="right"/>
    </xf>
    <xf numFmtId="0" fontId="55" fillId="42" borderId="12" xfId="133" applyNumberFormat="1" applyFont="1" applyFill="1" applyBorder="1" applyAlignment="1">
      <alignment horizontal="left" vertical="center"/>
      <protection/>
    </xf>
    <xf numFmtId="0" fontId="81" fillId="42" borderId="13" xfId="0" applyFont="1" applyFill="1" applyBorder="1" applyAlignment="1">
      <alignment horizontal="center" vertical="center"/>
    </xf>
    <xf numFmtId="0" fontId="41" fillId="42" borderId="14" xfId="0" applyFont="1" applyFill="1" applyBorder="1" applyAlignment="1">
      <alignment/>
    </xf>
    <xf numFmtId="0" fontId="56" fillId="33" borderId="11" xfId="0" applyFont="1" applyFill="1" applyBorder="1" applyAlignment="1">
      <alignment horizontal="center"/>
    </xf>
    <xf numFmtId="0" fontId="56" fillId="33" borderId="15" xfId="0" applyFont="1" applyFill="1" applyBorder="1" applyAlignment="1">
      <alignment horizontal="center"/>
    </xf>
    <xf numFmtId="0" fontId="56" fillId="33" borderId="15" xfId="0" applyFont="1" applyFill="1" applyBorder="1" applyAlignment="1">
      <alignment horizontal="left"/>
    </xf>
    <xf numFmtId="0" fontId="56" fillId="33" borderId="15" xfId="0" applyFont="1" applyFill="1" applyBorder="1" applyAlignment="1">
      <alignment/>
    </xf>
    <xf numFmtId="0" fontId="56" fillId="33" borderId="11" xfId="0" applyFont="1" applyFill="1" applyBorder="1" applyAlignment="1">
      <alignment/>
    </xf>
    <xf numFmtId="0" fontId="39" fillId="0" borderId="11" xfId="0" applyFont="1" applyBorder="1" applyAlignment="1">
      <alignment horizontal="center"/>
    </xf>
    <xf numFmtId="165" fontId="41" fillId="0" borderId="11" xfId="0" applyNumberFormat="1" applyFont="1" applyFill="1" applyBorder="1" applyAlignment="1">
      <alignment horizontal="center"/>
    </xf>
    <xf numFmtId="0" fontId="39" fillId="0" borderId="11" xfId="0" applyFont="1" applyBorder="1" applyAlignment="1">
      <alignment horizontal="left"/>
    </xf>
    <xf numFmtId="0" fontId="39" fillId="0" borderId="11" xfId="0" applyFont="1" applyBorder="1" applyAlignment="1">
      <alignment/>
    </xf>
    <xf numFmtId="0" fontId="94" fillId="0" borderId="11" xfId="62" applyFont="1" applyBorder="1" applyAlignment="1" applyProtection="1">
      <alignment/>
      <protection/>
    </xf>
    <xf numFmtId="0" fontId="0" fillId="35" borderId="0" xfId="0" applyFill="1" applyBorder="1" applyAlignment="1">
      <alignment wrapText="1"/>
    </xf>
    <xf numFmtId="0" fontId="0" fillId="35" borderId="10" xfId="0" applyFill="1" applyBorder="1" applyAlignment="1">
      <alignment wrapText="1"/>
    </xf>
    <xf numFmtId="0" fontId="0" fillId="0" borderId="0" xfId="0" applyAlignment="1">
      <alignment wrapText="1"/>
    </xf>
    <xf numFmtId="0" fontId="95" fillId="0" borderId="0" xfId="0" applyFont="1" applyAlignment="1">
      <alignment vertical="top" wrapText="1"/>
    </xf>
    <xf numFmtId="0" fontId="46" fillId="0" borderId="0" xfId="0" applyFont="1" applyAlignment="1">
      <alignment vertical="top" wrapText="1"/>
    </xf>
    <xf numFmtId="0" fontId="57" fillId="0" borderId="0" xfId="0" applyFont="1" applyAlignment="1">
      <alignment horizontal="center" vertical="center"/>
    </xf>
    <xf numFmtId="0" fontId="57" fillId="0" borderId="0" xfId="0" applyFont="1" applyAlignment="1">
      <alignment vertical="center"/>
    </xf>
    <xf numFmtId="0" fontId="60" fillId="0" borderId="0" xfId="0" applyFont="1" applyAlignment="1">
      <alignment vertical="center"/>
    </xf>
    <xf numFmtId="0" fontId="96" fillId="0" borderId="0" xfId="0" applyFont="1" applyAlignment="1">
      <alignment horizontal="left" vertical="center" indent="7"/>
    </xf>
    <xf numFmtId="0" fontId="60" fillId="0" borderId="0" xfId="0" applyFont="1" applyAlignment="1">
      <alignment horizontal="left" vertical="center" indent="7"/>
    </xf>
    <xf numFmtId="0" fontId="60" fillId="0" borderId="0" xfId="0" applyFont="1" applyAlignment="1">
      <alignment vertical="center"/>
    </xf>
    <xf numFmtId="0" fontId="57" fillId="0" borderId="0" xfId="0" applyFont="1" applyAlignment="1">
      <alignment vertical="center"/>
    </xf>
    <xf numFmtId="0" fontId="97" fillId="0" borderId="0" xfId="0" applyFont="1" applyAlignment="1">
      <alignment horizontal="left" vertical="center" indent="10"/>
    </xf>
    <xf numFmtId="0" fontId="60" fillId="0" borderId="0" xfId="0" applyFont="1" applyAlignment="1">
      <alignment horizontal="left" vertical="center" indent="1"/>
    </xf>
    <xf numFmtId="0" fontId="98" fillId="0" borderId="0" xfId="0" applyFont="1" applyAlignment="1">
      <alignment/>
    </xf>
    <xf numFmtId="0" fontId="99" fillId="0" borderId="0" xfId="0" applyFont="1" applyAlignment="1">
      <alignment horizontal="left" vertical="center" indent="10"/>
    </xf>
    <xf numFmtId="0" fontId="100" fillId="0" borderId="0" xfId="0" applyFont="1" applyAlignment="1">
      <alignment horizontal="left" vertical="center"/>
    </xf>
    <xf numFmtId="0" fontId="57" fillId="0" borderId="0" xfId="0" applyFont="1" applyAlignment="1">
      <alignment horizontal="left" vertical="center"/>
    </xf>
    <xf numFmtId="0" fontId="13" fillId="42" borderId="11" xfId="0" applyFont="1" applyFill="1" applyBorder="1" applyAlignment="1">
      <alignment vertical="top" wrapText="1"/>
    </xf>
    <xf numFmtId="0" fontId="14" fillId="0" borderId="11" xfId="0" applyFont="1" applyFill="1" applyBorder="1" applyAlignment="1">
      <alignment horizontal="left" vertical="top" wrapText="1"/>
    </xf>
    <xf numFmtId="0" fontId="14" fillId="0" borderId="11" xfId="0" applyFont="1" applyFill="1" applyBorder="1" applyAlignment="1">
      <alignment vertical="top" wrapText="1"/>
    </xf>
    <xf numFmtId="0" fontId="91" fillId="0" borderId="0" xfId="0" applyFont="1" applyAlignment="1">
      <alignment horizontal="left" vertical="center" indent="15"/>
    </xf>
    <xf numFmtId="0" fontId="62" fillId="0" borderId="0" xfId="0" applyFont="1" applyAlignment="1">
      <alignment horizontal="left" vertical="center" indent="10"/>
    </xf>
    <xf numFmtId="0" fontId="91" fillId="0" borderId="0" xfId="0" applyFont="1" applyAlignment="1">
      <alignment horizontal="left" vertical="center" indent="1"/>
    </xf>
    <xf numFmtId="0" fontId="9" fillId="0" borderId="0" xfId="0" applyFont="1" applyAlignment="1">
      <alignment horizontal="left" vertical="center" indent="1"/>
    </xf>
    <xf numFmtId="15" fontId="62" fillId="0" borderId="0" xfId="0" applyNumberFormat="1" applyFont="1" applyAlignment="1">
      <alignment horizontal="left" vertical="center"/>
    </xf>
    <xf numFmtId="0" fontId="62" fillId="0" borderId="0" xfId="0" applyFont="1" applyAlignment="1">
      <alignment horizontal="left" vertical="center"/>
    </xf>
    <xf numFmtId="0" fontId="91" fillId="0" borderId="0" xfId="0" applyFont="1" applyAlignment="1">
      <alignment horizontal="left" vertical="center"/>
    </xf>
    <xf numFmtId="0" fontId="101" fillId="0" borderId="0" xfId="0" applyFont="1" applyAlignment="1">
      <alignment horizontal="left" vertical="center"/>
    </xf>
    <xf numFmtId="0" fontId="62" fillId="0" borderId="0" xfId="0" applyFont="1" applyAlignment="1">
      <alignment horizontal="left" vertical="center"/>
    </xf>
    <xf numFmtId="0" fontId="102" fillId="0" borderId="0" xfId="0" applyFont="1" applyAlignment="1">
      <alignment horizontal="left" vertical="center"/>
    </xf>
    <xf numFmtId="0" fontId="91" fillId="0" borderId="0" xfId="0" applyFont="1" applyAlignment="1">
      <alignment horizontal="left" vertical="center"/>
    </xf>
    <xf numFmtId="0" fontId="103" fillId="0" borderId="0" xfId="0" applyFont="1" applyAlignment="1">
      <alignment horizontal="left" vertical="center"/>
    </xf>
    <xf numFmtId="7" fontId="30" fillId="0" borderId="15" xfId="54" applyNumberFormat="1" applyFont="1" applyFill="1" applyBorder="1" applyAlignment="1">
      <alignment horizontal="center"/>
    </xf>
    <xf numFmtId="7" fontId="30" fillId="0" borderId="12" xfId="54" applyNumberFormat="1" applyFont="1" applyFill="1" applyBorder="1" applyAlignment="1">
      <alignment horizontal="center"/>
    </xf>
    <xf numFmtId="0" fontId="47" fillId="0" borderId="0" xfId="0" applyFont="1" applyAlignment="1">
      <alignment vertical="center"/>
    </xf>
    <xf numFmtId="0" fontId="4" fillId="0" borderId="0" xfId="136" applyAlignment="1">
      <alignment horizontal="center"/>
      <protection/>
    </xf>
    <xf numFmtId="0" fontId="8" fillId="0" borderId="0" xfId="136" applyFont="1" applyBorder="1" applyAlignment="1">
      <alignment/>
      <protection/>
    </xf>
    <xf numFmtId="0" fontId="4" fillId="0" borderId="0" xfId="136" applyAlignment="1">
      <alignment/>
      <protection/>
    </xf>
    <xf numFmtId="0" fontId="108" fillId="0" borderId="0" xfId="136" applyFont="1">
      <alignment/>
      <protection/>
    </xf>
    <xf numFmtId="0" fontId="108" fillId="0" borderId="0" xfId="136" applyFont="1" applyBorder="1" applyAlignment="1">
      <alignment horizontal="center"/>
      <protection/>
    </xf>
    <xf numFmtId="0" fontId="109" fillId="0" borderId="10" xfId="136" applyFont="1" applyBorder="1">
      <alignment/>
      <protection/>
    </xf>
    <xf numFmtId="0" fontId="108" fillId="0" borderId="10" xfId="136" applyFont="1" applyBorder="1" applyAlignment="1">
      <alignment/>
      <protection/>
    </xf>
    <xf numFmtId="0" fontId="108" fillId="0" borderId="0" xfId="136" applyFont="1" applyBorder="1">
      <alignment/>
      <protection/>
    </xf>
    <xf numFmtId="2" fontId="108" fillId="0" borderId="0" xfId="136" applyNumberFormat="1" applyFont="1" applyBorder="1" applyAlignment="1">
      <alignment horizontal="center"/>
      <protection/>
    </xf>
    <xf numFmtId="0" fontId="108" fillId="0" borderId="0" xfId="136" applyFont="1" applyBorder="1" applyAlignment="1">
      <alignment/>
      <protection/>
    </xf>
    <xf numFmtId="2" fontId="4" fillId="0" borderId="10" xfId="136" applyNumberFormat="1" applyBorder="1">
      <alignment/>
      <protection/>
    </xf>
    <xf numFmtId="2" fontId="4" fillId="0" borderId="13" xfId="136" applyNumberFormat="1" applyBorder="1">
      <alignment/>
      <protection/>
    </xf>
    <xf numFmtId="0" fontId="4" fillId="0" borderId="0" xfId="136">
      <alignment/>
      <protection/>
    </xf>
    <xf numFmtId="0" fontId="108" fillId="0" borderId="0" xfId="136" applyFont="1" applyBorder="1" applyAlignment="1">
      <alignment horizontal="center" shrinkToFit="1"/>
      <protection/>
    </xf>
    <xf numFmtId="0" fontId="108" fillId="0" borderId="0" xfId="136" applyFont="1" applyAlignment="1">
      <alignment horizontal="center"/>
      <protection/>
    </xf>
    <xf numFmtId="0" fontId="108" fillId="0" borderId="13" xfId="136" applyFont="1" applyBorder="1" applyAlignment="1">
      <alignment/>
      <protection/>
    </xf>
    <xf numFmtId="0" fontId="108" fillId="0" borderId="33" xfId="136" applyFont="1" applyBorder="1">
      <alignment/>
      <protection/>
    </xf>
    <xf numFmtId="0" fontId="108" fillId="0" borderId="11" xfId="136" applyFont="1" applyBorder="1" applyAlignment="1">
      <alignment horizontal="center"/>
      <protection/>
    </xf>
    <xf numFmtId="0" fontId="108" fillId="0" borderId="11" xfId="136" applyFont="1" applyBorder="1">
      <alignment/>
      <protection/>
    </xf>
    <xf numFmtId="0" fontId="8" fillId="0" borderId="0" xfId="136" applyFont="1" applyAlignment="1">
      <alignment horizontal="center"/>
      <protection/>
    </xf>
    <xf numFmtId="0" fontId="5" fillId="0" borderId="13" xfId="63" applyBorder="1" applyAlignment="1">
      <alignment/>
    </xf>
    <xf numFmtId="0" fontId="108" fillId="0" borderId="13" xfId="136" applyFont="1" applyBorder="1">
      <alignment/>
      <protection/>
    </xf>
    <xf numFmtId="0" fontId="112" fillId="0" borderId="0" xfId="136" applyFont="1" applyBorder="1">
      <alignment/>
      <protection/>
    </xf>
    <xf numFmtId="0" fontId="108" fillId="0" borderId="11" xfId="136" applyFont="1" applyBorder="1" applyAlignment="1">
      <alignment horizontal="right"/>
      <protection/>
    </xf>
    <xf numFmtId="8" fontId="108" fillId="0" borderId="11" xfId="136" applyNumberFormat="1" applyFont="1" applyBorder="1" applyAlignment="1">
      <alignment horizontal="right"/>
      <protection/>
    </xf>
    <xf numFmtId="0" fontId="108" fillId="0" borderId="0" xfId="136" applyFont="1" applyFill="1" applyBorder="1" applyAlignment="1">
      <alignment horizontal="center" shrinkToFit="1"/>
      <protection/>
    </xf>
    <xf numFmtId="0" fontId="108" fillId="0" borderId="10" xfId="136" applyFont="1" applyBorder="1">
      <alignment/>
      <protection/>
    </xf>
    <xf numFmtId="2" fontId="108" fillId="0" borderId="11" xfId="136" applyNumberFormat="1" applyFont="1" applyBorder="1">
      <alignment/>
      <protection/>
    </xf>
    <xf numFmtId="2" fontId="108" fillId="0" borderId="11" xfId="136" applyNumberFormat="1" applyFont="1" applyBorder="1" applyAlignment="1">
      <alignment horizontal="right"/>
      <protection/>
    </xf>
    <xf numFmtId="0" fontId="0" fillId="42" borderId="0" xfId="0" applyFill="1" applyAlignment="1">
      <alignment/>
    </xf>
    <xf numFmtId="15" fontId="60" fillId="0" borderId="0" xfId="0" applyNumberFormat="1" applyFont="1" applyAlignment="1">
      <alignment/>
    </xf>
    <xf numFmtId="0" fontId="60" fillId="0" borderId="0" xfId="0" applyFont="1" applyAlignment="1">
      <alignment/>
    </xf>
    <xf numFmtId="0" fontId="57" fillId="0" borderId="0" xfId="0" applyFont="1" applyAlignment="1">
      <alignment/>
    </xf>
    <xf numFmtId="0" fontId="114" fillId="0" borderId="0" xfId="0" applyFont="1" applyAlignment="1">
      <alignment horizontal="center"/>
    </xf>
    <xf numFmtId="0" fontId="115" fillId="0" borderId="0" xfId="0" applyFont="1" applyAlignment="1">
      <alignment horizontal="center"/>
    </xf>
    <xf numFmtId="0" fontId="60" fillId="0" borderId="0" xfId="0" applyFont="1" applyAlignment="1">
      <alignment horizontal="left" indent="1"/>
    </xf>
    <xf numFmtId="0" fontId="97" fillId="0" borderId="0" xfId="0" applyFont="1" applyAlignment="1">
      <alignment horizontal="left" indent="8"/>
    </xf>
    <xf numFmtId="0" fontId="0" fillId="0" borderId="0" xfId="0" applyAlignment="1">
      <alignment vertical="center"/>
    </xf>
    <xf numFmtId="49" fontId="0" fillId="0" borderId="11" xfId="0" applyNumberFormat="1" applyFill="1" applyBorder="1" applyAlignment="1">
      <alignment horizontal="center" vertical="center" wrapText="1"/>
    </xf>
    <xf numFmtId="0" fontId="116" fillId="0" borderId="0" xfId="0" applyFont="1" applyAlignment="1">
      <alignment vertical="center"/>
    </xf>
    <xf numFmtId="0" fontId="0" fillId="0" borderId="0" xfId="0" applyAlignment="1">
      <alignment horizontal="left" vertical="center" indent="5"/>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47" borderId="34" xfId="0" applyFill="1" applyBorder="1" applyAlignment="1">
      <alignment/>
    </xf>
    <xf numFmtId="0" fontId="0" fillId="48" borderId="47" xfId="0" applyFill="1" applyBorder="1" applyAlignment="1">
      <alignment/>
    </xf>
    <xf numFmtId="0" fontId="0" fillId="47" borderId="34" xfId="0" applyFill="1" applyBorder="1" applyAlignment="1">
      <alignment wrapText="1"/>
    </xf>
    <xf numFmtId="0" fontId="0" fillId="0" borderId="34" xfId="0" applyBorder="1" applyAlignment="1">
      <alignment wrapText="1"/>
    </xf>
    <xf numFmtId="0" fontId="0" fillId="48" borderId="47" xfId="0" applyFill="1" applyBorder="1" applyAlignment="1">
      <alignment wrapText="1"/>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4" xfId="0" applyBorder="1" applyAlignment="1">
      <alignment vertical="center"/>
    </xf>
    <xf numFmtId="0" fontId="0" fillId="0" borderId="34" xfId="0" applyBorder="1" applyAlignment="1">
      <alignment vertical="center" wrapText="1"/>
    </xf>
    <xf numFmtId="0" fontId="0" fillId="0" borderId="48" xfId="0" applyBorder="1" applyAlignment="1">
      <alignment/>
    </xf>
    <xf numFmtId="0" fontId="65" fillId="47" borderId="34" xfId="0" applyFont="1" applyFill="1" applyBorder="1" applyAlignment="1">
      <alignment/>
    </xf>
    <xf numFmtId="0" fontId="0" fillId="0" borderId="23" xfId="0" applyBorder="1" applyAlignment="1">
      <alignment/>
    </xf>
    <xf numFmtId="0" fontId="9" fillId="35" borderId="19" xfId="0" applyFont="1" applyFill="1" applyBorder="1" applyAlignment="1">
      <alignment horizontal="center"/>
    </xf>
    <xf numFmtId="0" fontId="9" fillId="35" borderId="20" xfId="0" applyFont="1" applyFill="1" applyBorder="1" applyAlignment="1">
      <alignment horizontal="center"/>
    </xf>
    <xf numFmtId="0" fontId="73" fillId="41" borderId="17" xfId="0" applyFont="1" applyFill="1" applyBorder="1" applyAlignment="1">
      <alignment horizontal="center"/>
    </xf>
    <xf numFmtId="0" fontId="73" fillId="41" borderId="19" xfId="0" applyFont="1" applyFill="1" applyBorder="1" applyAlignment="1">
      <alignment horizontal="center"/>
    </xf>
    <xf numFmtId="0" fontId="4" fillId="0" borderId="12" xfId="0" applyFont="1" applyBorder="1" applyAlignment="1">
      <alignment wrapText="1"/>
    </xf>
    <xf numFmtId="0" fontId="0" fillId="0" borderId="13" xfId="0" applyBorder="1" applyAlignment="1">
      <alignment/>
    </xf>
    <xf numFmtId="0" fontId="0" fillId="0" borderId="14" xfId="0" applyBorder="1" applyAlignment="1">
      <alignment/>
    </xf>
    <xf numFmtId="0" fontId="90" fillId="38" borderId="12" xfId="77" applyFont="1" applyFill="1" applyBorder="1" applyAlignment="1">
      <alignment horizontal="center"/>
      <protection/>
    </xf>
    <xf numFmtId="0" fontId="90" fillId="38" borderId="13" xfId="77" applyFont="1" applyFill="1" applyBorder="1" applyAlignment="1">
      <alignment horizontal="center"/>
      <protection/>
    </xf>
    <xf numFmtId="0" fontId="90" fillId="38" borderId="14" xfId="77" applyFont="1" applyFill="1" applyBorder="1" applyAlignment="1">
      <alignment horizontal="center"/>
      <protection/>
    </xf>
    <xf numFmtId="0" fontId="9" fillId="35" borderId="18" xfId="0" applyFont="1" applyFill="1" applyBorder="1" applyAlignment="1">
      <alignment horizontal="left" vertical="top" wrapText="1"/>
    </xf>
    <xf numFmtId="0" fontId="9" fillId="35" borderId="0" xfId="0" applyFont="1" applyFill="1" applyBorder="1" applyAlignment="1">
      <alignment horizontal="left" vertical="top" wrapText="1"/>
    </xf>
    <xf numFmtId="0" fontId="9" fillId="35" borderId="21" xfId="0" applyFont="1" applyFill="1" applyBorder="1" applyAlignment="1">
      <alignment horizontal="left" vertical="top" wrapText="1"/>
    </xf>
    <xf numFmtId="0" fontId="9" fillId="35" borderId="17" xfId="0" applyFont="1" applyFill="1" applyBorder="1" applyAlignment="1">
      <alignment horizontal="left" vertical="center" wrapText="1"/>
    </xf>
    <xf numFmtId="0" fontId="9" fillId="35" borderId="19" xfId="0" applyFont="1" applyFill="1" applyBorder="1" applyAlignment="1">
      <alignment horizontal="left" vertical="center" wrapText="1"/>
    </xf>
    <xf numFmtId="0" fontId="9" fillId="35" borderId="20" xfId="0" applyFont="1" applyFill="1" applyBorder="1" applyAlignment="1">
      <alignment horizontal="left" vertical="center" wrapText="1"/>
    </xf>
    <xf numFmtId="0" fontId="0" fillId="35" borderId="18" xfId="0" applyFont="1" applyFill="1" applyBorder="1" applyAlignment="1">
      <alignment vertical="top" wrapText="1"/>
    </xf>
    <xf numFmtId="0" fontId="0" fillId="35" borderId="0" xfId="0" applyFont="1" applyFill="1" applyBorder="1" applyAlignment="1">
      <alignment vertical="top" wrapText="1"/>
    </xf>
    <xf numFmtId="15" fontId="9" fillId="49" borderId="17" xfId="0" applyNumberFormat="1" applyFont="1" applyFill="1" applyBorder="1" applyAlignment="1">
      <alignment horizontal="center"/>
    </xf>
    <xf numFmtId="15" fontId="9" fillId="49" borderId="19" xfId="0" applyNumberFormat="1" applyFont="1" applyFill="1" applyBorder="1" applyAlignment="1">
      <alignment horizontal="center"/>
    </xf>
    <xf numFmtId="15" fontId="9" fillId="49" borderId="20" xfId="0" applyNumberFormat="1" applyFont="1" applyFill="1" applyBorder="1" applyAlignment="1">
      <alignment horizontal="center"/>
    </xf>
    <xf numFmtId="0" fontId="9" fillId="49" borderId="16" xfId="0" applyFont="1" applyFill="1" applyBorder="1" applyAlignment="1">
      <alignment horizontal="center"/>
    </xf>
    <xf numFmtId="0" fontId="9" fillId="49" borderId="10" xfId="0" applyFont="1" applyFill="1" applyBorder="1" applyAlignment="1">
      <alignment horizontal="center"/>
    </xf>
    <xf numFmtId="0" fontId="9" fillId="49" borderId="22" xfId="0" applyFont="1" applyFill="1" applyBorder="1" applyAlignment="1">
      <alignment horizontal="center"/>
    </xf>
    <xf numFmtId="0" fontId="74" fillId="35" borderId="18" xfId="0" applyFont="1" applyFill="1" applyBorder="1" applyAlignment="1">
      <alignment horizontal="left" vertical="top" wrapText="1"/>
    </xf>
    <xf numFmtId="0" fontId="74" fillId="35" borderId="0" xfId="0" applyFont="1" applyFill="1" applyBorder="1" applyAlignment="1">
      <alignment horizontal="left" vertical="top" wrapText="1"/>
    </xf>
    <xf numFmtId="0" fontId="74" fillId="35" borderId="21" xfId="0" applyFont="1" applyFill="1" applyBorder="1" applyAlignment="1">
      <alignment horizontal="left" vertical="top" wrapText="1"/>
    </xf>
    <xf numFmtId="0" fontId="104" fillId="35" borderId="12" xfId="0" applyFont="1" applyFill="1" applyBorder="1" applyAlignment="1">
      <alignment horizontal="center" vertical="center"/>
    </xf>
    <xf numFmtId="0" fontId="104" fillId="35" borderId="19" xfId="0" applyFont="1" applyFill="1" applyBorder="1" applyAlignment="1">
      <alignment horizontal="center" vertical="center"/>
    </xf>
    <xf numFmtId="0" fontId="104" fillId="35" borderId="13" xfId="0" applyFont="1" applyFill="1" applyBorder="1" applyAlignment="1">
      <alignment horizontal="center" vertical="center"/>
    </xf>
    <xf numFmtId="0" fontId="104" fillId="35" borderId="14" xfId="0" applyFont="1" applyFill="1" applyBorder="1" applyAlignment="1">
      <alignment horizontal="center" vertical="center"/>
    </xf>
    <xf numFmtId="0" fontId="46" fillId="50" borderId="13" xfId="0" applyFont="1" applyFill="1" applyBorder="1" applyAlignment="1">
      <alignment horizontal="left" vertical="center"/>
    </xf>
    <xf numFmtId="0" fontId="46" fillId="50" borderId="14" xfId="0" applyFont="1" applyFill="1" applyBorder="1" applyAlignment="1">
      <alignment horizontal="left" vertical="center"/>
    </xf>
    <xf numFmtId="0" fontId="10" fillId="35" borderId="10" xfId="0" applyFont="1" applyFill="1" applyBorder="1" applyAlignment="1">
      <alignment/>
    </xf>
    <xf numFmtId="0" fontId="10" fillId="35" borderId="18" xfId="0" applyFont="1" applyFill="1" applyBorder="1" applyAlignment="1">
      <alignment horizontal="right"/>
    </xf>
    <xf numFmtId="0" fontId="40" fillId="35" borderId="0" xfId="0" applyFont="1" applyFill="1" applyBorder="1" applyAlignment="1">
      <alignment horizontal="right"/>
    </xf>
    <xf numFmtId="0" fontId="90" fillId="33" borderId="10" xfId="0" applyFont="1" applyFill="1" applyBorder="1" applyAlignment="1">
      <alignment horizontal="center"/>
    </xf>
    <xf numFmtId="2" fontId="10" fillId="35" borderId="18" xfId="0" applyNumberFormat="1" applyFont="1" applyFill="1" applyBorder="1" applyAlignment="1">
      <alignment horizontal="center"/>
    </xf>
    <xf numFmtId="0" fontId="40" fillId="35" borderId="0" xfId="0" applyFont="1" applyFill="1" applyBorder="1" applyAlignment="1">
      <alignment horizontal="center"/>
    </xf>
    <xf numFmtId="0" fontId="105" fillId="35" borderId="18" xfId="0" applyFont="1" applyFill="1" applyBorder="1" applyAlignment="1">
      <alignment horizontal="center"/>
    </xf>
    <xf numFmtId="0" fontId="105" fillId="35" borderId="0" xfId="0" applyFont="1" applyFill="1" applyBorder="1" applyAlignment="1">
      <alignment horizontal="center"/>
    </xf>
    <xf numFmtId="0" fontId="4" fillId="0" borderId="17"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18" xfId="0" applyFont="1" applyBorder="1" applyAlignment="1">
      <alignment horizontal="left" vertical="top" wrapText="1"/>
    </xf>
    <xf numFmtId="0" fontId="4" fillId="0" borderId="0" xfId="0" applyFont="1" applyBorder="1" applyAlignment="1">
      <alignment horizontal="left" vertical="top" wrapText="1"/>
    </xf>
    <xf numFmtId="0" fontId="4" fillId="0" borderId="21" xfId="0" applyFont="1" applyBorder="1" applyAlignment="1">
      <alignment horizontal="left" vertical="top" wrapText="1"/>
    </xf>
    <xf numFmtId="0" fontId="4" fillId="0" borderId="16" xfId="0" applyFont="1" applyBorder="1" applyAlignment="1">
      <alignment horizontal="left" vertical="top" wrapText="1"/>
    </xf>
    <xf numFmtId="0" fontId="4" fillId="0" borderId="10" xfId="0" applyFont="1" applyBorder="1" applyAlignment="1">
      <alignment horizontal="left" vertical="top" wrapText="1"/>
    </xf>
    <xf numFmtId="0" fontId="4" fillId="0" borderId="22" xfId="0" applyFont="1" applyBorder="1" applyAlignment="1">
      <alignment horizontal="left" vertical="top" wrapText="1"/>
    </xf>
    <xf numFmtId="0" fontId="11" fillId="35" borderId="18" xfId="0" applyFont="1" applyFill="1" applyBorder="1" applyAlignment="1">
      <alignment horizontal="center"/>
    </xf>
    <xf numFmtId="0" fontId="11" fillId="35" borderId="0" xfId="0" applyFont="1" applyFill="1" applyBorder="1" applyAlignment="1">
      <alignment horizontal="center"/>
    </xf>
    <xf numFmtId="0" fontId="10" fillId="35" borderId="18" xfId="0" applyFont="1" applyFill="1" applyBorder="1" applyAlignment="1">
      <alignment horizontal="center"/>
    </xf>
    <xf numFmtId="2" fontId="10" fillId="35" borderId="18" xfId="0" applyNumberFormat="1" applyFont="1" applyFill="1" applyBorder="1" applyAlignment="1">
      <alignment horizontal="right"/>
    </xf>
    <xf numFmtId="0" fontId="10" fillId="35" borderId="0" xfId="0" applyFont="1" applyFill="1" applyBorder="1" applyAlignment="1">
      <alignment horizontal="left"/>
    </xf>
    <xf numFmtId="0" fontId="41" fillId="35" borderId="18" xfId="0" applyFont="1" applyFill="1" applyBorder="1" applyAlignment="1">
      <alignment horizontal="left" vertical="top" wrapText="1"/>
    </xf>
    <xf numFmtId="0" fontId="41" fillId="35" borderId="0" xfId="0" applyFont="1" applyFill="1" applyBorder="1" applyAlignment="1">
      <alignment horizontal="left" vertical="top" wrapText="1"/>
    </xf>
    <xf numFmtId="0" fontId="41" fillId="35" borderId="21" xfId="0" applyFont="1" applyFill="1" applyBorder="1" applyAlignment="1">
      <alignment horizontal="left" vertical="top" wrapText="1"/>
    </xf>
    <xf numFmtId="0" fontId="10" fillId="35" borderId="16" xfId="0" applyFont="1" applyFill="1" applyBorder="1" applyAlignment="1">
      <alignment/>
    </xf>
    <xf numFmtId="0" fontId="40" fillId="35" borderId="10" xfId="0" applyFont="1" applyFill="1" applyBorder="1" applyAlignment="1">
      <alignment/>
    </xf>
    <xf numFmtId="0" fontId="10" fillId="35" borderId="12" xfId="0" applyFont="1" applyFill="1" applyBorder="1" applyAlignment="1">
      <alignment/>
    </xf>
    <xf numFmtId="0" fontId="40" fillId="35" borderId="13" xfId="0" applyFont="1" applyFill="1" applyBorder="1" applyAlignment="1">
      <alignment/>
    </xf>
    <xf numFmtId="2" fontId="44" fillId="35" borderId="18" xfId="0" applyNumberFormat="1" applyFont="1" applyFill="1" applyBorder="1" applyAlignment="1">
      <alignment horizontal="center"/>
    </xf>
    <xf numFmtId="2" fontId="44" fillId="35" borderId="0" xfId="0" applyNumberFormat="1" applyFont="1" applyFill="1" applyBorder="1" applyAlignment="1">
      <alignment horizontal="center"/>
    </xf>
    <xf numFmtId="0" fontId="83" fillId="35" borderId="18" xfId="0" applyFont="1" applyFill="1" applyBorder="1" applyAlignment="1">
      <alignment horizontal="left" vertical="top" wrapText="1"/>
    </xf>
    <xf numFmtId="0" fontId="83" fillId="35" borderId="0" xfId="0" applyFont="1" applyFill="1" applyBorder="1" applyAlignment="1">
      <alignment horizontal="left" vertical="top" wrapText="1"/>
    </xf>
    <xf numFmtId="0" fontId="83" fillId="35" borderId="21" xfId="0" applyFont="1" applyFill="1" applyBorder="1" applyAlignment="1">
      <alignment horizontal="left" vertical="top" wrapText="1"/>
    </xf>
    <xf numFmtId="0" fontId="11" fillId="35" borderId="17" xfId="0" applyFont="1" applyFill="1" applyBorder="1" applyAlignment="1">
      <alignment horizontal="center"/>
    </xf>
    <xf numFmtId="0" fontId="40" fillId="35" borderId="19" xfId="0" applyFont="1" applyFill="1" applyBorder="1" applyAlignment="1">
      <alignment horizontal="center"/>
    </xf>
    <xf numFmtId="2" fontId="10" fillId="35" borderId="12" xfId="0" applyNumberFormat="1" applyFont="1" applyFill="1" applyBorder="1" applyAlignment="1">
      <alignment horizontal="left"/>
    </xf>
    <xf numFmtId="2" fontId="10" fillId="35" borderId="13" xfId="0" applyNumberFormat="1" applyFont="1" applyFill="1" applyBorder="1" applyAlignment="1">
      <alignment horizontal="left"/>
    </xf>
    <xf numFmtId="2" fontId="10" fillId="35" borderId="16" xfId="0" applyNumberFormat="1" applyFont="1" applyFill="1" applyBorder="1" applyAlignment="1">
      <alignment horizontal="left"/>
    </xf>
    <xf numFmtId="2" fontId="10" fillId="35" borderId="10" xfId="0" applyNumberFormat="1" applyFont="1" applyFill="1" applyBorder="1" applyAlignment="1">
      <alignment horizontal="left"/>
    </xf>
    <xf numFmtId="2" fontId="108" fillId="0" borderId="0" xfId="136" applyNumberFormat="1" applyFont="1" applyBorder="1" applyAlignment="1">
      <alignment horizontal="center"/>
      <protection/>
    </xf>
    <xf numFmtId="0" fontId="4" fillId="0" borderId="0" xfId="136" applyAlignment="1">
      <alignment horizontal="center"/>
      <protection/>
    </xf>
    <xf numFmtId="0" fontId="108" fillId="0" borderId="0" xfId="136" applyFont="1" applyFill="1" applyBorder="1" applyAlignment="1">
      <alignment horizontal="center"/>
      <protection/>
    </xf>
    <xf numFmtId="0" fontId="8" fillId="0" borderId="0" xfId="136" applyFont="1" applyBorder="1" applyAlignment="1">
      <alignment horizontal="center"/>
      <protection/>
    </xf>
    <xf numFmtId="0" fontId="108" fillId="0" borderId="0" xfId="136" applyFont="1" applyBorder="1" applyAlignment="1">
      <alignment horizontal="center"/>
      <protection/>
    </xf>
    <xf numFmtId="0" fontId="108" fillId="0" borderId="0" xfId="136" applyFont="1" applyBorder="1" applyAlignment="1">
      <alignment horizontal="center"/>
      <protection/>
    </xf>
    <xf numFmtId="0" fontId="109" fillId="0" borderId="0" xfId="136" applyFont="1" applyBorder="1" applyAlignment="1">
      <alignment horizontal="center"/>
      <protection/>
    </xf>
    <xf numFmtId="0" fontId="108" fillId="0" borderId="10" xfId="136" applyFont="1" applyBorder="1" applyAlignment="1">
      <alignment/>
      <protection/>
    </xf>
    <xf numFmtId="0" fontId="108" fillId="0" borderId="0" xfId="136" applyFont="1" applyAlignment="1">
      <alignment horizontal="center"/>
      <protection/>
    </xf>
    <xf numFmtId="2" fontId="110" fillId="0" borderId="0" xfId="136" applyNumberFormat="1" applyFont="1" applyBorder="1" applyAlignment="1">
      <alignment horizontal="center"/>
      <protection/>
    </xf>
    <xf numFmtId="2" fontId="108" fillId="0" borderId="0" xfId="136" applyNumberFormat="1" applyFont="1" applyBorder="1" applyAlignment="1">
      <alignment horizontal="center"/>
      <protection/>
    </xf>
    <xf numFmtId="2" fontId="108" fillId="0" borderId="10" xfId="136" applyNumberFormat="1" applyFont="1" applyBorder="1" applyAlignment="1">
      <alignment horizontal="left"/>
      <protection/>
    </xf>
    <xf numFmtId="2" fontId="108" fillId="0" borderId="13" xfId="136" applyNumberFormat="1" applyFont="1" applyBorder="1" applyAlignment="1">
      <alignment horizontal="left"/>
      <protection/>
    </xf>
    <xf numFmtId="0" fontId="108" fillId="0" borderId="0" xfId="136" applyFont="1" applyBorder="1" applyAlignment="1">
      <alignment horizontal="center" shrinkToFit="1"/>
      <protection/>
    </xf>
    <xf numFmtId="0" fontId="108" fillId="0" borderId="0" xfId="136" applyFont="1" applyBorder="1" applyAlignment="1">
      <alignment horizontal="center" shrinkToFit="1"/>
      <protection/>
    </xf>
    <xf numFmtId="49" fontId="108" fillId="0" borderId="10" xfId="136" applyNumberFormat="1" applyFont="1" applyBorder="1" applyAlignment="1">
      <alignment/>
      <protection/>
    </xf>
    <xf numFmtId="49" fontId="108" fillId="0" borderId="10" xfId="136" applyNumberFormat="1" applyFont="1" applyBorder="1" applyAlignment="1">
      <alignment/>
      <protection/>
    </xf>
    <xf numFmtId="0" fontId="108" fillId="0" borderId="10" xfId="136" applyFont="1" applyBorder="1" applyAlignment="1">
      <alignment/>
      <protection/>
    </xf>
    <xf numFmtId="0" fontId="23" fillId="0" borderId="23" xfId="103" applyFont="1" applyBorder="1" applyAlignment="1">
      <alignment horizontal="left" vertical="top" wrapText="1"/>
      <protection/>
    </xf>
    <xf numFmtId="0" fontId="23" fillId="0" borderId="49" xfId="103" applyFont="1" applyBorder="1" applyAlignment="1">
      <alignment horizontal="left" vertical="top" wrapText="1"/>
      <protection/>
    </xf>
    <xf numFmtId="0" fontId="23" fillId="0" borderId="15" xfId="103" applyFont="1" applyBorder="1" applyAlignment="1">
      <alignment horizontal="left" vertical="top" wrapText="1"/>
      <protection/>
    </xf>
    <xf numFmtId="0" fontId="22" fillId="35" borderId="19" xfId="103" applyFont="1" applyFill="1" applyBorder="1" applyAlignment="1">
      <alignment horizontal="left" vertical="center" wrapText="1"/>
      <protection/>
    </xf>
    <xf numFmtId="0" fontId="23" fillId="35" borderId="0" xfId="103" applyFont="1" applyFill="1" applyBorder="1" applyAlignment="1">
      <alignment horizontal="left" vertical="center" wrapText="1"/>
      <protection/>
    </xf>
    <xf numFmtId="0" fontId="22" fillId="35" borderId="0" xfId="103" applyFont="1" applyFill="1" applyBorder="1" applyAlignment="1">
      <alignment horizontal="right" vertical="center" wrapText="1"/>
      <protection/>
    </xf>
    <xf numFmtId="0" fontId="12" fillId="0" borderId="18" xfId="0" applyFont="1" applyBorder="1" applyAlignment="1">
      <alignment horizontal="left"/>
    </xf>
    <xf numFmtId="0" fontId="0" fillId="0" borderId="0" xfId="0" applyBorder="1" applyAlignment="1">
      <alignment/>
    </xf>
    <xf numFmtId="0" fontId="0" fillId="0" borderId="0" xfId="0" applyAlignment="1">
      <alignment/>
    </xf>
    <xf numFmtId="0" fontId="0" fillId="35" borderId="17" xfId="0" applyFill="1" applyBorder="1" applyAlignment="1">
      <alignment horizontal="left" vertical="top" wrapText="1"/>
    </xf>
    <xf numFmtId="0" fontId="0" fillId="35" borderId="19" xfId="0" applyFill="1" applyBorder="1" applyAlignment="1">
      <alignment horizontal="left" vertical="top" wrapText="1"/>
    </xf>
    <xf numFmtId="0" fontId="0" fillId="35" borderId="18" xfId="0" applyFill="1" applyBorder="1" applyAlignment="1">
      <alignment horizontal="left" vertical="top" wrapText="1"/>
    </xf>
    <xf numFmtId="0" fontId="0" fillId="35" borderId="0" xfId="0" applyFill="1" applyBorder="1" applyAlignment="1">
      <alignment horizontal="left" vertical="top" wrapText="1"/>
    </xf>
    <xf numFmtId="0" fontId="0" fillId="35" borderId="16" xfId="0" applyFill="1" applyBorder="1" applyAlignment="1">
      <alignment horizontal="left" vertical="top" wrapText="1"/>
    </xf>
    <xf numFmtId="0" fontId="0" fillId="35" borderId="10" xfId="0" applyFill="1" applyBorder="1" applyAlignment="1">
      <alignment horizontal="left" vertical="top" wrapText="1"/>
    </xf>
    <xf numFmtId="0" fontId="16" fillId="0" borderId="12"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29" fillId="45" borderId="17" xfId="0" applyFont="1" applyFill="1" applyBorder="1" applyAlignment="1">
      <alignment horizontal="center"/>
    </xf>
    <xf numFmtId="0" fontId="29" fillId="45" borderId="19" xfId="0" applyFont="1" applyFill="1" applyBorder="1" applyAlignment="1">
      <alignment horizontal="center"/>
    </xf>
    <xf numFmtId="0" fontId="29" fillId="45" borderId="20" xfId="0" applyFont="1" applyFill="1" applyBorder="1" applyAlignment="1">
      <alignment horizontal="center"/>
    </xf>
    <xf numFmtId="0" fontId="31" fillId="0" borderId="16" xfId="0" applyFont="1" applyFill="1" applyBorder="1" applyAlignment="1">
      <alignment horizontal="center"/>
    </xf>
    <xf numFmtId="0" fontId="31" fillId="0" borderId="10" xfId="0" applyFont="1" applyFill="1" applyBorder="1" applyAlignment="1">
      <alignment horizontal="center"/>
    </xf>
    <xf numFmtId="0" fontId="31" fillId="0" borderId="22" xfId="0" applyFont="1" applyFill="1" applyBorder="1" applyAlignment="1">
      <alignment horizontal="center"/>
    </xf>
    <xf numFmtId="0" fontId="106" fillId="51" borderId="12" xfId="0" applyFont="1" applyFill="1" applyBorder="1" applyAlignment="1">
      <alignment horizontal="center"/>
    </xf>
    <xf numFmtId="0" fontId="106" fillId="51" borderId="13" xfId="0" applyFont="1" applyFill="1" applyBorder="1" applyAlignment="1">
      <alignment horizontal="center"/>
    </xf>
    <xf numFmtId="0" fontId="106" fillId="51" borderId="14" xfId="0" applyFont="1" applyFill="1" applyBorder="1" applyAlignment="1">
      <alignment horizontal="center"/>
    </xf>
    <xf numFmtId="0" fontId="66" fillId="35" borderId="18" xfId="0" applyFont="1" applyFill="1" applyBorder="1" applyAlignment="1">
      <alignment horizontal="left" wrapText="1"/>
    </xf>
    <xf numFmtId="0" fontId="66" fillId="35" borderId="0" xfId="0" applyFont="1" applyFill="1" applyBorder="1" applyAlignment="1">
      <alignment horizontal="left" wrapText="1"/>
    </xf>
    <xf numFmtId="0" fontId="66" fillId="35" borderId="21" xfId="0" applyFont="1" applyFill="1" applyBorder="1" applyAlignment="1">
      <alignment horizontal="left" wrapText="1"/>
    </xf>
    <xf numFmtId="0" fontId="4" fillId="0" borderId="0" xfId="77" applyAlignment="1">
      <alignment horizontal="left" wrapText="1"/>
      <protection/>
    </xf>
    <xf numFmtId="0" fontId="69" fillId="38" borderId="11" xfId="0" applyFont="1" applyFill="1" applyBorder="1" applyAlignment="1">
      <alignment horizontal="center"/>
    </xf>
    <xf numFmtId="0" fontId="70" fillId="0" borderId="11" xfId="0" applyFont="1" applyBorder="1" applyAlignment="1">
      <alignment horizontal="center"/>
    </xf>
    <xf numFmtId="0" fontId="47" fillId="0" borderId="0" xfId="0" applyFont="1" applyAlignment="1">
      <alignment horizontal="left" vertical="center" wrapText="1"/>
    </xf>
    <xf numFmtId="0" fontId="8" fillId="42" borderId="0" xfId="132" applyFont="1" applyFill="1" applyBorder="1" applyAlignment="1">
      <alignment horizontal="center"/>
      <protection/>
    </xf>
    <xf numFmtId="0" fontId="4" fillId="0" borderId="0" xfId="132" applyFont="1" applyBorder="1" applyAlignment="1">
      <alignment horizontal="center" wrapText="1"/>
      <protection/>
    </xf>
    <xf numFmtId="0" fontId="4" fillId="0" borderId="0" xfId="132" applyFont="1" applyBorder="1" applyAlignment="1">
      <alignment horizontal="center"/>
      <protection/>
    </xf>
  </cellXfs>
  <cellStyles count="13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Currency 2" xfId="54"/>
    <cellStyle name="Explanatory Text" xfId="55"/>
    <cellStyle name="Good" xfId="56"/>
    <cellStyle name="Heading 1" xfId="57"/>
    <cellStyle name="Heading 2" xfId="58"/>
    <cellStyle name="Heading 3" xfId="59"/>
    <cellStyle name="Heading 4" xfId="60"/>
    <cellStyle name="Hyperlink" xfId="61"/>
    <cellStyle name="Hyperlink 2" xfId="62"/>
    <cellStyle name="Hyperlink_Fleming's 2012-13" xfId="63"/>
    <cellStyle name="Input" xfId="64"/>
    <cellStyle name="Linked Cell" xfId="65"/>
    <cellStyle name="Neutral" xfId="66"/>
    <cellStyle name="Normal 10" xfId="67"/>
    <cellStyle name="Normal 11" xfId="68"/>
    <cellStyle name="Normal 12" xfId="69"/>
    <cellStyle name="Normal 13" xfId="70"/>
    <cellStyle name="Normal 14" xfId="71"/>
    <cellStyle name="Normal 15" xfId="72"/>
    <cellStyle name="Normal 16" xfId="73"/>
    <cellStyle name="Normal 17" xfId="74"/>
    <cellStyle name="Normal 18" xfId="75"/>
    <cellStyle name="Normal 19" xfId="76"/>
    <cellStyle name="Normal 2" xfId="77"/>
    <cellStyle name="Normal 2 10" xfId="78"/>
    <cellStyle name="Normal 2 2" xfId="79"/>
    <cellStyle name="Normal 2 2 2" xfId="80"/>
    <cellStyle name="Normal 2 2 2 2" xfId="81"/>
    <cellStyle name="Normal 2 2 2_Current National Account On Premise" xfId="82"/>
    <cellStyle name="Normal 2 3" xfId="83"/>
    <cellStyle name="Normal 2 3 2" xfId="84"/>
    <cellStyle name="Normal 2 3_Current National Account On Premise" xfId="85"/>
    <cellStyle name="Normal 2 4" xfId="86"/>
    <cellStyle name="Normal 2 4 2" xfId="87"/>
    <cellStyle name="Normal 2 4_Current National Account On Premise" xfId="88"/>
    <cellStyle name="Normal 2 5" xfId="89"/>
    <cellStyle name="Normal 2 5 2" xfId="90"/>
    <cellStyle name="Normal 2 5_Current National Account On Premise" xfId="91"/>
    <cellStyle name="Normal 2 6" xfId="92"/>
    <cellStyle name="Normal 2 7" xfId="93"/>
    <cellStyle name="Normal 2 8" xfId="94"/>
    <cellStyle name="Normal 2 9" xfId="95"/>
    <cellStyle name="Normal 20" xfId="96"/>
    <cellStyle name="Normal 21" xfId="97"/>
    <cellStyle name="Normal 22" xfId="98"/>
    <cellStyle name="Normal 23" xfId="99"/>
    <cellStyle name="Normal 24" xfId="100"/>
    <cellStyle name="Normal 25" xfId="101"/>
    <cellStyle name="Normal 26" xfId="102"/>
    <cellStyle name="Normal 3" xfId="103"/>
    <cellStyle name="Normal 3 2" xfId="104"/>
    <cellStyle name="Normal 3 2 2" xfId="105"/>
    <cellStyle name="Normal 3 2 3" xfId="106"/>
    <cellStyle name="Normal 3 2_Current National Account On Premise" xfId="107"/>
    <cellStyle name="Normal 3 3" xfId="108"/>
    <cellStyle name="Normal 3 3 2" xfId="109"/>
    <cellStyle name="Normal 3 3 3" xfId="110"/>
    <cellStyle name="Normal 3 3_Current National Account On Premise" xfId="111"/>
    <cellStyle name="Normal 3 4" xfId="112"/>
    <cellStyle name="Normal 3 5" xfId="113"/>
    <cellStyle name="Normal 3 6" xfId="114"/>
    <cellStyle name="Normal 3 7" xfId="115"/>
    <cellStyle name="Normal 3 8" xfId="116"/>
    <cellStyle name="Normal 3_Current National Account On Premise" xfId="117"/>
    <cellStyle name="Normal 4" xfId="118"/>
    <cellStyle name="Normal 5" xfId="119"/>
    <cellStyle name="Normal 5 10" xfId="120"/>
    <cellStyle name="Normal 5 11" xfId="121"/>
    <cellStyle name="Normal 5 12" xfId="122"/>
    <cellStyle name="Normal 5 2" xfId="123"/>
    <cellStyle name="Normal 5 3" xfId="124"/>
    <cellStyle name="Normal 5 4" xfId="125"/>
    <cellStyle name="Normal 5 5" xfId="126"/>
    <cellStyle name="Normal 5 6" xfId="127"/>
    <cellStyle name="Normal 5 7" xfId="128"/>
    <cellStyle name="Normal 5 8" xfId="129"/>
    <cellStyle name="Normal 5 9" xfId="130"/>
    <cellStyle name="Normal 5_Current National Account On Premise" xfId="131"/>
    <cellStyle name="Normal 6" xfId="132"/>
    <cellStyle name="Normal 7" xfId="133"/>
    <cellStyle name="Normal 8_North Am" xfId="134"/>
    <cellStyle name="Normal 9" xfId="135"/>
    <cellStyle name="Normal_Fleming's 2012-13" xfId="136"/>
    <cellStyle name="Normal_Sheet1 2" xfId="137"/>
    <cellStyle name="Note" xfId="138"/>
    <cellStyle name="Output" xfId="139"/>
    <cellStyle name="Percent" xfId="140"/>
    <cellStyle name="Title" xfId="141"/>
    <cellStyle name="Total" xfId="142"/>
    <cellStyle name="Warning Text" xfId="143"/>
  </cellStyles>
  <dxfs count="14">
    <dxf>
      <font>
        <color rgb="FF9C0006"/>
      </font>
      <fill>
        <patternFill>
          <bgColor rgb="FFFFC7CE"/>
        </patternFill>
      </fill>
    </dxf>
    <dxf>
      <font>
        <color rgb="FF9C6500"/>
      </font>
      <fill>
        <patternFill>
          <bgColor rgb="FFFFEB9C"/>
        </patternFill>
      </fill>
    </dxf>
    <dxf>
      <border>
        <bottom style="thin"/>
      </border>
    </dxf>
    <dxf>
      <font>
        <color auto="1"/>
      </font>
      <border/>
    </dxf>
    <dxf>
      <fill>
        <patternFill patternType="solid">
          <bgColor rgb="FF969696"/>
        </patternFill>
      </fill>
      <border/>
    </dxf>
    <dxf>
      <fill>
        <patternFill>
          <bgColor rgb="FFFFCC99"/>
        </patternFill>
      </fill>
      <border/>
    </dxf>
    <dxf>
      <border>
        <left style="thin"/>
        <right style="thin"/>
        <bottom style="thin"/>
      </border>
    </dxf>
    <dxf>
      <border>
        <left style="thin"/>
        <right style="thin"/>
        <top style="thin"/>
        <bottom style="thin"/>
      </border>
    </dxf>
    <dxf>
      <border>
        <left style="thin"/>
        <right style="thin"/>
        <top style="thin"/>
      </border>
    </dxf>
    <dxf>
      <border>
        <right style="thin"/>
      </border>
    </dxf>
    <dxf>
      <alignment wrapText="1" readingOrder="0"/>
      <border/>
    </dxf>
    <dxf>
      <alignment vertical="center" readingOrder="0"/>
      <border/>
    </dxf>
    <dxf>
      <font>
        <color rgb="FF9C6500"/>
      </font>
      <fill>
        <patternFill>
          <bgColor rgb="FFFFEB9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cid:image001.jpg@01CBFA8F.C3F2FCE0" TargetMode="External"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7.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0</xdr:row>
      <xdr:rowOff>47625</xdr:rowOff>
    </xdr:from>
    <xdr:to>
      <xdr:col>0</xdr:col>
      <xdr:colOff>1095375</xdr:colOff>
      <xdr:row>0</xdr:row>
      <xdr:rowOff>971550</xdr:rowOff>
    </xdr:to>
    <xdr:pic>
      <xdr:nvPicPr>
        <xdr:cNvPr id="1" name="Picture 16"/>
        <xdr:cNvPicPr preferRelativeResize="1">
          <a:picLocks noChangeAspect="1"/>
        </xdr:cNvPicPr>
      </xdr:nvPicPr>
      <xdr:blipFill>
        <a:blip r:embed="rId1"/>
        <a:stretch>
          <a:fillRect/>
        </a:stretch>
      </xdr:blipFill>
      <xdr:spPr>
        <a:xfrm>
          <a:off x="409575" y="47625"/>
          <a:ext cx="68580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77</xdr:row>
      <xdr:rowOff>9525</xdr:rowOff>
    </xdr:from>
    <xdr:to>
      <xdr:col>1</xdr:col>
      <xdr:colOff>619125</xdr:colOff>
      <xdr:row>85</xdr:row>
      <xdr:rowOff>152400</xdr:rowOff>
    </xdr:to>
    <xdr:sp>
      <xdr:nvSpPr>
        <xdr:cNvPr id="1" name="TextBox 1"/>
        <xdr:cNvSpPr txBox="1">
          <a:spLocks noChangeArrowheads="1"/>
        </xdr:cNvSpPr>
      </xdr:nvSpPr>
      <xdr:spPr>
        <a:xfrm>
          <a:off x="28575" y="15535275"/>
          <a:ext cx="2257425" cy="1666875"/>
        </a:xfrm>
        <a:prstGeom prst="rect">
          <a:avLst/>
        </a:prstGeom>
        <a:solidFill>
          <a:srgbClr val="FFFF00"/>
        </a:solidFill>
        <a:ln w="9525" cmpd="sng">
          <a:solidFill>
            <a:srgbClr val="BCBCBC"/>
          </a:solidFill>
          <a:headEnd type="none"/>
          <a:tailEnd type="none"/>
        </a:ln>
      </xdr:spPr>
      <xdr:txBody>
        <a:bodyPr vertOverflow="clip" wrap="square"/>
        <a:p>
          <a:pPr algn="ctr">
            <a:defRPr/>
          </a:pPr>
          <a:r>
            <a:rPr lang="en-US" cap="none" sz="1300" b="1" i="0" u="sng" baseline="0">
              <a:solidFill>
                <a:srgbClr val="000000"/>
              </a:solidFill>
              <a:latin typeface="Calibri"/>
              <a:ea typeface="Calibri"/>
              <a:cs typeface="Calibri"/>
            </a:rPr>
            <a:t>Koyle</a:t>
          </a:r>
          <a:r>
            <a:rPr lang="en-US" cap="none" sz="1300" b="1" i="0" u="sng" baseline="0">
              <a:solidFill>
                <a:srgbClr val="000000"/>
              </a:solidFill>
              <a:latin typeface="Calibri"/>
              <a:ea typeface="Calibri"/>
              <a:cs typeface="Calibri"/>
            </a:rPr>
            <a:t> Royale Cab Sauv will NOT be available to order from your local distributor until after  August 1st.
</a:t>
          </a:r>
          <a:r>
            <a:rPr lang="en-US" cap="none" sz="400" b="1" i="0" u="none" baseline="0">
              <a:solidFill>
                <a:srgbClr val="000000"/>
              </a:solidFill>
              <a:latin typeface="Calibri"/>
              <a:ea typeface="Calibri"/>
              <a:cs typeface="Calibri"/>
            </a:rPr>
            <a:t>
</a:t>
          </a:r>
          <a:r>
            <a:rPr lang="en-US" cap="none" sz="1400" b="1" i="0" u="none" baseline="0">
              <a:solidFill>
                <a:srgbClr val="FF0000"/>
              </a:solidFill>
              <a:latin typeface="Calibri"/>
              <a:ea typeface="Calibri"/>
              <a:cs typeface="Calibri"/>
            </a:rPr>
            <a:t>Please submit orders after August 1st.</a:t>
          </a:r>
        </a:p>
      </xdr:txBody>
    </xdr:sp>
    <xdr:clientData/>
  </xdr:twoCellAnchor>
  <xdr:twoCellAnchor>
    <xdr:from>
      <xdr:col>0</xdr:col>
      <xdr:colOff>0</xdr:colOff>
      <xdr:row>142</xdr:row>
      <xdr:rowOff>85725</xdr:rowOff>
    </xdr:from>
    <xdr:to>
      <xdr:col>1</xdr:col>
      <xdr:colOff>2266950</xdr:colOff>
      <xdr:row>142</xdr:row>
      <xdr:rowOff>85725</xdr:rowOff>
    </xdr:to>
    <xdr:sp>
      <xdr:nvSpPr>
        <xdr:cNvPr id="2" name="AutoShape 1"/>
        <xdr:cNvSpPr>
          <a:spLocks/>
        </xdr:cNvSpPr>
      </xdr:nvSpPr>
      <xdr:spPr>
        <a:xfrm>
          <a:off x="0" y="28879800"/>
          <a:ext cx="3933825"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133</xdr:row>
      <xdr:rowOff>85725</xdr:rowOff>
    </xdr:from>
    <xdr:to>
      <xdr:col>3</xdr:col>
      <xdr:colOff>476250</xdr:colOff>
      <xdr:row>133</xdr:row>
      <xdr:rowOff>85725</xdr:rowOff>
    </xdr:to>
    <xdr:sp>
      <xdr:nvSpPr>
        <xdr:cNvPr id="1" name="AutoShape 1"/>
        <xdr:cNvSpPr>
          <a:spLocks/>
        </xdr:cNvSpPr>
      </xdr:nvSpPr>
      <xdr:spPr>
        <a:xfrm>
          <a:off x="0" y="25546050"/>
          <a:ext cx="5924550"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100</xdr:row>
      <xdr:rowOff>0</xdr:rowOff>
    </xdr:from>
    <xdr:to>
      <xdr:col>3</xdr:col>
      <xdr:colOff>1047750</xdr:colOff>
      <xdr:row>100</xdr:row>
      <xdr:rowOff>19050</xdr:rowOff>
    </xdr:to>
    <xdr:pic>
      <xdr:nvPicPr>
        <xdr:cNvPr id="1" name="Picture 1" descr="Default Line"/>
        <xdr:cNvPicPr preferRelativeResize="1">
          <a:picLocks noChangeAspect="1"/>
        </xdr:cNvPicPr>
      </xdr:nvPicPr>
      <xdr:blipFill>
        <a:blip r:embed="rId1"/>
        <a:stretch>
          <a:fillRect/>
        </a:stretch>
      </xdr:blipFill>
      <xdr:spPr>
        <a:xfrm>
          <a:off x="0" y="20488275"/>
          <a:ext cx="5857875" cy="19050"/>
        </a:xfrm>
        <a:prstGeom prst="rect">
          <a:avLst/>
        </a:prstGeom>
        <a:noFill/>
        <a:ln w="9525" cmpd="sng">
          <a:noFill/>
        </a:ln>
      </xdr:spPr>
    </xdr:pic>
    <xdr:clientData/>
  </xdr:twoCellAnchor>
  <xdr:twoCellAnchor>
    <xdr:from>
      <xdr:col>0</xdr:col>
      <xdr:colOff>0</xdr:colOff>
      <xdr:row>366</xdr:row>
      <xdr:rowOff>85725</xdr:rowOff>
    </xdr:from>
    <xdr:to>
      <xdr:col>3</xdr:col>
      <xdr:colOff>971550</xdr:colOff>
      <xdr:row>366</xdr:row>
      <xdr:rowOff>85725</xdr:rowOff>
    </xdr:to>
    <xdr:sp>
      <xdr:nvSpPr>
        <xdr:cNvPr id="2" name="AutoShape 116"/>
        <xdr:cNvSpPr>
          <a:spLocks/>
        </xdr:cNvSpPr>
      </xdr:nvSpPr>
      <xdr:spPr>
        <a:xfrm>
          <a:off x="0" y="123644025"/>
          <a:ext cx="5781675"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16</xdr:row>
      <xdr:rowOff>171450</xdr:rowOff>
    </xdr:from>
    <xdr:to>
      <xdr:col>7</xdr:col>
      <xdr:colOff>952500</xdr:colOff>
      <xdr:row>24</xdr:row>
      <xdr:rowOff>133350</xdr:rowOff>
    </xdr:to>
    <xdr:pic>
      <xdr:nvPicPr>
        <xdr:cNvPr id="1" name="Picture 1" descr="Philip Scotti"/>
        <xdr:cNvPicPr preferRelativeResize="1">
          <a:picLocks noChangeAspect="1"/>
        </xdr:cNvPicPr>
      </xdr:nvPicPr>
      <xdr:blipFill>
        <a:blip r:link="rId1"/>
        <a:stretch>
          <a:fillRect/>
        </a:stretch>
      </xdr:blipFill>
      <xdr:spPr>
        <a:xfrm>
          <a:off x="6953250" y="3362325"/>
          <a:ext cx="2152650" cy="1485900"/>
        </a:xfrm>
        <a:prstGeom prst="rect">
          <a:avLst/>
        </a:prstGeom>
        <a:noFill/>
        <a:ln w="9525" cmpd="sng">
          <a:noFill/>
        </a:ln>
      </xdr:spPr>
    </xdr:pic>
    <xdr:clientData/>
  </xdr:twoCellAnchor>
  <xdr:twoCellAnchor editAs="oneCell">
    <xdr:from>
      <xdr:col>3</xdr:col>
      <xdr:colOff>19050</xdr:colOff>
      <xdr:row>0</xdr:row>
      <xdr:rowOff>38100</xdr:rowOff>
    </xdr:from>
    <xdr:to>
      <xdr:col>5</xdr:col>
      <xdr:colOff>714375</xdr:colOff>
      <xdr:row>4</xdr:row>
      <xdr:rowOff>133350</xdr:rowOff>
    </xdr:to>
    <xdr:pic>
      <xdr:nvPicPr>
        <xdr:cNvPr id="2" name="il_fi" descr="https://content.seamlessweb.com/restaurantwebsite/images/PJ-Clarkes.gif"/>
        <xdr:cNvPicPr preferRelativeResize="1">
          <a:picLocks noChangeAspect="1"/>
        </xdr:cNvPicPr>
      </xdr:nvPicPr>
      <xdr:blipFill>
        <a:blip r:embed="rId2"/>
        <a:stretch>
          <a:fillRect/>
        </a:stretch>
      </xdr:blipFill>
      <xdr:spPr>
        <a:xfrm>
          <a:off x="4667250" y="38100"/>
          <a:ext cx="1733550"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1</xdr:col>
      <xdr:colOff>0</xdr:colOff>
      <xdr:row>2</xdr:row>
      <xdr:rowOff>38100</xdr:rowOff>
    </xdr:to>
    <xdr:sp macro="[1]!Returntomenu">
      <xdr:nvSpPr>
        <xdr:cNvPr id="1" name="AutoShape 361" descr="Blue tissue paper"/>
        <xdr:cNvSpPr>
          <a:spLocks/>
        </xdr:cNvSpPr>
      </xdr:nvSpPr>
      <xdr:spPr>
        <a:xfrm>
          <a:off x="9525" y="0"/>
          <a:ext cx="485775" cy="609600"/>
        </a:xfrm>
        <a:prstGeom prst="roundRect">
          <a:avLst/>
        </a:prstGeom>
        <a:blipFill>
          <a:blip r:embed="rId1"/>
          <a:srcRect/>
          <a:stretch>
            <a:fillRect/>
          </a:stretch>
        </a:blip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Return to Main 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819150</xdr:colOff>
      <xdr:row>3</xdr:row>
      <xdr:rowOff>123825</xdr:rowOff>
    </xdr:to>
    <xdr:pic>
      <xdr:nvPicPr>
        <xdr:cNvPr id="1" name="il_fi" descr="http://corporateconciergeinc.org/wp-content/uploads/2009/03/tdbrazil-logo.jpg"/>
        <xdr:cNvPicPr preferRelativeResize="1">
          <a:picLocks noChangeAspect="1"/>
        </xdr:cNvPicPr>
      </xdr:nvPicPr>
      <xdr:blipFill>
        <a:blip r:embed="rId1"/>
        <a:stretch>
          <a:fillRect/>
        </a:stretch>
      </xdr:blipFill>
      <xdr:spPr>
        <a:xfrm>
          <a:off x="28575" y="0"/>
          <a:ext cx="187642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i\AppData\Local\Microsoft\Windows\Temporary%20Internet%20Files\Content.Outlook\10PLVNQB\Starwood%202012\Starwood%20OandM%20Properties%2012%2008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rth Am"/>
      <sheetName val="Starwood OandM Properties 12 08"/>
    </sheetNames>
    <definedNames>
      <definedName name="Returntomenu"/>
    </defined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F328" sheet="On Premise Data"/>
  </cacheSource>
  <cacheFields count="6">
    <cacheField name="Account Name">
      <sharedItems containsBlank="1" containsMixedTypes="0" count="27">
        <s v="BJ's"/>
        <s v="Wildfire"/>
        <s v="Morton's"/>
        <s v="PJ Clarks"/>
        <s v="Fleming's"/>
        <s v="PF Changs"/>
        <s v="Bonefish Grill"/>
        <s v="The Palm"/>
        <s v="Starwood properties "/>
        <s v="Mastro's"/>
        <s v="Smith &amp; Wolensky"/>
        <s v="Tommy Bahama"/>
        <s v="Fogo De Chao"/>
        <s v="Texas de Brazil"/>
        <s v="Kimpton"/>
        <s v="Fago De Chao"/>
        <s v="Landry's"/>
        <s v="Landry's Seafood"/>
        <s v="Levy Group"/>
        <s v="McCormick &amp; Schmick's"/>
        <s v="Melting Pot"/>
        <s v="Outback CA"/>
        <s v="Outback North East"/>
        <s v="Outback SW"/>
        <s v="Sammy's"/>
        <s v="Trulucks"/>
        <m/>
      </sharedItems>
    </cacheField>
    <cacheField name="Wine">
      <sharedItems containsBlank="1" containsMixedTypes="0" count="42">
        <s v="Elsa Malbec"/>
        <s v="Morse Code Shiraz"/>
        <s v="Bianchi Famiglia Cabernet Sauvignon"/>
        <s v="Two Angels Sauvignon Blanc  Espirit Cote du Rhone"/>
        <s v="Morse Code Shiraz, Sensual Cab Sauv"/>
        <s v="Simonsig Chenin Blanc, G Lorentz Gewurztraminer"/>
        <s v="OPEN - TBD by Rep"/>
        <s v="Dead Letter Office/ Sensual Cab, Two Angels Petite Sirah"/>
        <s v="Morse Code Shiraz "/>
        <s v="Equia Reserva / Dead Letter Office "/>
        <s v="Tinto Figuero Crianza &amp; Muriel Gran Reserva 2001"/>
        <s v="Valentin Bianchi Malbec"/>
        <s v="EQ Pinot Noir"/>
        <s v="Terrapura SB, Merlot &amp; Cab"/>
        <s v="Paringa Shiraz"/>
        <s v="Wines that Care Feature - Sensual Malbec and torrontes"/>
        <s v="Eponymous Cab, MacAllister, HD Shiraz, Pillar Box Red, Dead Letter, Morse Code"/>
        <s v="Dead Letter Office"/>
        <s v="Dead Letter Office and Two Angels Petite Sirah"/>
        <s v="Dead Letter Office, G Lorentz Pinot Gris"/>
        <s v="Elsa Chard, Elsa Cab"/>
        <s v="Famiglia Cabernet"/>
        <s v="Famiglia Malbec"/>
        <s v="Fratelli Moscato d'Asti"/>
        <s v="MC Shiraz"/>
        <s v="Morse Code Shiraz, Koyle Royale Cabernet"/>
        <s v="New Age White"/>
        <s v="New Age White, New Age Rose"/>
        <s v="PB Red"/>
        <s v="PB Red &amp; MC Shiraz"/>
        <s v="Pillar Box Red, New Age White"/>
        <s v="Sensual Cab"/>
        <s v="Sensual Cab, Sensual Malbec, New Age"/>
        <s v="Sensual Cab, Two Angels Petite Sirah"/>
        <s v="Sensual Cabernet"/>
        <s v="Sensual Malbec, Sensual Torrontes"/>
        <s v="Terrapura Chard"/>
        <s v="Terrapura Chard &amp; Cab"/>
        <s v="Two Angels Petite Sirah"/>
        <s v="Two Angels Petite Sirah, Morse Code Shiraz"/>
        <s v="Two Angels Sauvignon Blanc  Morse Code Shiraz"/>
        <m/>
      </sharedItems>
    </cacheField>
    <cacheField name="Program">
      <sharedItems containsBlank="1" containsMixedTypes="0" count="19">
        <s v="BTG"/>
        <s v="BTB"/>
        <s v="BTG x 2"/>
        <s v="Wine Cellar Placement"/>
        <s v="BTG Feature"/>
        <s v="Core BTB"/>
        <s v="Highly recommended list BTG or BTB"/>
        <s v="BTG "/>
        <s v="BTG/BTB"/>
        <s v="BTG/BTB Feature"/>
        <s v="Cocktail feature"/>
        <s v="Core 5-6-7 Bar Feature"/>
        <s v="Core BTG"/>
        <s v="Core BTG/BTB"/>
        <s v="Feature"/>
        <s v="House Chard BTG"/>
        <s v="July Feature"/>
        <s v="Wine of the Month"/>
        <m/>
      </sharedItems>
    </cacheField>
    <cacheField name="Duration">
      <sharedItems containsBlank="1" containsMixedTypes="0" count="43">
        <s v="May 2012 - April 2013"/>
        <s v="Sept/Oct 2012 - August 2013"/>
        <s v="Nov 2012 - Oct . 2013"/>
        <s v="ongoing"/>
        <s v="Sept 1, 2012 - Aug 31, 2013"/>
        <s v="June 1, 2012 - May 31, 2013"/>
        <s v="open"/>
        <s v="Sept 2012 - Sept 2013"/>
        <s v="All of 2012"/>
        <s v="April 2012 - March 2013"/>
        <s v="October 2012 - August 31, 2014"/>
        <s v="Dec 1, 2011 - Dec. 1, 2012"/>
        <s v="Dec 1, 2011 - Dec 1, 2012"/>
        <s v="October 2012"/>
        <s v="Jan 1, 2012 - Dec 31, 2012"/>
        <s v="April '10 - July 2011"/>
        <s v="April 11 - April 12"/>
        <s v="Aug 2011 - July 2012"/>
        <s v="Aug 5 - Oct 31, 2011"/>
        <s v="Dec 1, 2011 - Mar 31, 2012"/>
        <s v="Dec '10 - 1 yr"/>
        <s v="Feb 11 - Feb 12"/>
        <s v="July 1 - July 31, 2011"/>
        <s v="July 1 - Sept 30, 2011"/>
        <s v="June - July 2011"/>
        <s v="June 7, 2011 - July 31, 2012"/>
        <s v="May 2010 - April 2012"/>
        <s v="May 2011 - April 2012"/>
        <s v="May 2012 - Sept. 2012"/>
        <s v="May 3 '10 - 1 yr"/>
        <s v="month of June 2012"/>
        <s v="Oct 1 - Dec 31, 2011"/>
        <s v="Oct 2011 - Mar 2012"/>
        <s v="Oct 3, 2011 - Sept 30, 2012"/>
        <s v="October 1 - 31, 2011"/>
        <s v="Sept 09 - Aug 11"/>
        <s v="Sept 1, 2011 - Aug 31, 2012"/>
        <s v="Sept 10 - Apr 11"/>
        <s v="Sept 10 - Aug 11"/>
        <s v="Sept 2012 - July 2013"/>
        <s v="Starts Apr 11 - 6 mo"/>
        <s v="TBD"/>
        <m/>
      </sharedItems>
    </cacheField>
    <cacheField name="Notes">
      <sharedItems containsBlank="1" containsMixedTypes="0" count="2">
        <m/>
        <s v="NOT mandatory, needs to be sold in."/>
      </sharedItems>
    </cacheField>
    <cacheField name="State">
      <sharedItems containsBlank="1" containsMixedTypes="0" count="62">
        <s v="AZ"/>
        <s v="CA"/>
        <s v="CO"/>
        <s v="FL"/>
        <s v="HI"/>
        <s v="IN"/>
        <s v="KY"/>
        <s v="LA"/>
        <s v="NV"/>
        <s v="OH"/>
        <s v="OK"/>
        <s v="OR"/>
        <s v="TX"/>
        <s v="WA"/>
        <s v="IL"/>
        <s v="MN"/>
        <s v="VA"/>
        <s v="CT"/>
        <s v="DC"/>
        <s v="GA"/>
        <s v="MD"/>
        <s v="MA"/>
        <s v="MI"/>
        <s v="MO"/>
        <s v="NJ"/>
        <s v="NY"/>
        <s v="NC"/>
        <s v="PA"/>
        <s v="TN"/>
        <s v="PR"/>
        <s v="IA"/>
        <s v="NE"/>
        <s v="RI"/>
        <s v="UT"/>
        <s v="WI"/>
        <s v="AL"/>
        <s v="AR"/>
        <s v="ID"/>
        <s v="KS"/>
        <s v="Mo.Co. MD"/>
        <s v="MO "/>
        <s v="MS"/>
        <s v="NM"/>
        <s v="NY-metro"/>
        <s v="NY-upstate"/>
        <s v="SC"/>
        <s v="TN - Memphis"/>
        <s v="TN - Nashville"/>
        <s v="TN - Chattanooga"/>
        <s v="TN - Knoxville"/>
        <s v="AK"/>
        <s v="DE"/>
        <s v="ME"/>
        <s v="NH"/>
        <s v="VT"/>
        <s v="WA "/>
        <s v="AZ "/>
        <s v="OR "/>
        <s v="UT "/>
        <s v="FL "/>
        <s v="MD-MOCO"/>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0" preserveFormatting="1" useAutoFormatting="1" pageWrap="1" rowGrandTotals="0" colGrandTotals="0" itemPrintTitles="1" compactData="0" updatedVersion="2" indent="0" showMemberPropertyTips="1">
  <location ref="A4:J19" firstHeaderRow="2" firstDataRow="2" firstDataCol="4" rowPageCount="1" colPageCount="1"/>
  <pivotFields count="6">
    <pivotField axis="axisRow" compact="0" outline="0" subtotalTop="0" showAll="0" sortType="ascending" defaultSubtotal="0">
      <items count="27">
        <item x="0"/>
        <item x="6"/>
        <item m="1" x="15"/>
        <item x="4"/>
        <item x="12"/>
        <item x="14"/>
        <item m="1" x="16"/>
        <item m="1" x="17"/>
        <item m="1" x="18"/>
        <item x="9"/>
        <item m="1" x="19"/>
        <item m="1" x="20"/>
        <item x="2"/>
        <item m="1" x="21"/>
        <item m="1" x="22"/>
        <item m="1" x="23"/>
        <item x="5"/>
        <item x="3"/>
        <item m="1" x="24"/>
        <item x="10"/>
        <item x="8"/>
        <item x="13"/>
        <item x="7"/>
        <item x="11"/>
        <item m="1" x="25"/>
        <item x="1"/>
        <item m="1" x="26"/>
      </items>
    </pivotField>
    <pivotField axis="axisRow" compact="0" outline="0" subtotalTop="0" showAll="0" defaultSubtotal="0">
      <items count="42">
        <item m="1" x="17"/>
        <item x="0"/>
        <item m="1" x="22"/>
        <item m="1" x="24"/>
        <item m="1" x="26"/>
        <item m="1" x="28"/>
        <item m="1" x="29"/>
        <item m="1" x="31"/>
        <item m="1" x="38"/>
        <item x="13"/>
        <item m="1" x="36"/>
        <item m="1" x="23"/>
        <item m="1" x="39"/>
        <item m="1" x="19"/>
        <item m="1" x="35"/>
        <item m="1" x="25"/>
        <item m="1" x="30"/>
        <item m="1" x="34"/>
        <item m="1" x="32"/>
        <item m="1" x="37"/>
        <item x="6"/>
        <item m="1" x="21"/>
        <item x="5"/>
        <item m="1" x="27"/>
        <item m="1" x="20"/>
        <item x="14"/>
        <item x="16"/>
        <item m="1" x="40"/>
        <item x="8"/>
        <item m="1" x="41"/>
        <item x="9"/>
        <item x="11"/>
        <item x="12"/>
        <item x="4"/>
        <item x="15"/>
        <item m="1" x="18"/>
        <item x="2"/>
        <item x="3"/>
        <item x="10"/>
        <item m="1" x="33"/>
        <item x="1"/>
        <item x="7"/>
      </items>
    </pivotField>
    <pivotField axis="axisRow" compact="0" outline="0" subtotalTop="0" showAll="0" defaultSubtotal="0">
      <items count="19">
        <item m="1" x="7"/>
        <item m="1" x="8"/>
        <item m="1" x="11"/>
        <item x="5"/>
        <item m="1" x="12"/>
        <item m="1" x="13"/>
        <item x="0"/>
        <item m="1" x="15"/>
        <item x="1"/>
        <item m="1" x="18"/>
        <item m="1" x="17"/>
        <item m="1" x="9"/>
        <item m="1" x="14"/>
        <item x="3"/>
        <item m="1" x="16"/>
        <item x="4"/>
        <item x="6"/>
        <item m="1" x="10"/>
        <item x="2"/>
      </items>
    </pivotField>
    <pivotField axis="axisRow" compact="0" outline="0" subtotalTop="0" showAll="0">
      <items count="44">
        <item m="1" x="21"/>
        <item m="1" x="35"/>
        <item m="1" x="37"/>
        <item m="1" x="38"/>
        <item m="1" x="20"/>
        <item m="1" x="16"/>
        <item m="1" x="40"/>
        <item m="1" x="29"/>
        <item m="1" x="42"/>
        <item m="1" x="27"/>
        <item m="1" x="34"/>
        <item m="1" x="22"/>
        <item m="1" x="24"/>
        <item m="1" x="41"/>
        <item m="1" x="15"/>
        <item m="1" x="23"/>
        <item x="6"/>
        <item m="1" x="33"/>
        <item m="1" x="25"/>
        <item m="1" x="36"/>
        <item m="1" x="18"/>
        <item x="11"/>
        <item m="1" x="31"/>
        <item m="1" x="32"/>
        <item m="1" x="26"/>
        <item m="1" x="17"/>
        <item x="12"/>
        <item m="1" x="19"/>
        <item x="14"/>
        <item x="0"/>
        <item m="1" x="28"/>
        <item x="5"/>
        <item x="8"/>
        <item x="9"/>
        <item m="1" x="30"/>
        <item x="4"/>
        <item x="13"/>
        <item m="1" x="39"/>
        <item x="2"/>
        <item x="3"/>
        <item x="10"/>
        <item x="7"/>
        <item x="1"/>
        <item t="default"/>
      </items>
    </pivotField>
    <pivotField compact="0" outline="0" subtotalTop="0" showAll="0"/>
    <pivotField axis="axisPage" compact="0" outline="0" subtotalTop="0" showAll="0">
      <items count="63">
        <item h="1" x="35"/>
        <item h="1" x="0"/>
        <item h="1" x="1"/>
        <item h="1" x="2"/>
        <item h="1" x="17"/>
        <item h="1" x="18"/>
        <item h="1" x="51"/>
        <item h="1" x="3"/>
        <item h="1" x="19"/>
        <item h="1" x="4"/>
        <item h="1" x="30"/>
        <item h="1" x="37"/>
        <item x="14"/>
        <item h="1" x="5"/>
        <item h="1" x="6"/>
        <item h="1" x="7"/>
        <item h="1" x="21"/>
        <item h="1" x="20"/>
        <item h="1" x="22"/>
        <item h="1" x="15"/>
        <item h="1" x="23"/>
        <item h="1" x="26"/>
        <item h="1" x="31"/>
        <item h="1" x="53"/>
        <item h="1" x="24"/>
        <item h="1" x="42"/>
        <item h="1" x="8"/>
        <item h="1" x="25"/>
        <item h="1" x="9"/>
        <item h="1" x="10"/>
        <item h="1" x="11"/>
        <item h="1" x="27"/>
        <item h="1" x="32"/>
        <item h="1" x="45"/>
        <item h="1" x="28"/>
        <item h="1" x="12"/>
        <item h="1" x="33"/>
        <item h="1" x="16"/>
        <item h="1" x="54"/>
        <item h="1" x="13"/>
        <item h="1" x="34"/>
        <item h="1" x="29"/>
        <item m="1" x="59"/>
        <item h="1" x="36"/>
        <item h="1" x="38"/>
        <item h="1" x="39"/>
        <item h="1" x="40"/>
        <item h="1" x="41"/>
        <item h="1" x="43"/>
        <item h="1" x="44"/>
        <item h="1" x="46"/>
        <item h="1" x="47"/>
        <item h="1" x="48"/>
        <item h="1" x="49"/>
        <item m="1" x="60"/>
        <item h="1" x="56"/>
        <item h="1" x="57"/>
        <item h="1" x="58"/>
        <item h="1" x="55"/>
        <item h="1" x="50"/>
        <item h="1" x="52"/>
        <item m="1" x="61"/>
        <item t="default"/>
      </items>
    </pivotField>
  </pivotFields>
  <rowFields count="4">
    <field x="0"/>
    <field x="1"/>
    <field x="2"/>
    <field x="3"/>
  </rowFields>
  <rowItems count="14">
    <i>
      <x v="1"/>
      <x v="20"/>
      <x v="15"/>
      <x v="16"/>
    </i>
    <i>
      <x v="3"/>
      <x v="33"/>
      <x v="18"/>
      <x v="35"/>
    </i>
    <i>
      <x v="4"/>
      <x v="32"/>
      <x v="8"/>
      <x v="32"/>
    </i>
    <i>
      <x v="5"/>
      <x v="26"/>
      <x v="8"/>
      <x v="28"/>
    </i>
    <i r="1">
      <x v="34"/>
      <x v="6"/>
      <x v="36"/>
    </i>
    <i>
      <x v="9"/>
      <x v="30"/>
      <x v="16"/>
      <x v="33"/>
    </i>
    <i>
      <x v="12"/>
      <x v="36"/>
      <x v="8"/>
      <x v="38"/>
    </i>
    <i>
      <x v="16"/>
      <x v="22"/>
      <x v="13"/>
      <x v="31"/>
    </i>
    <i>
      <x v="19"/>
      <x v="38"/>
      <x v="8"/>
      <x v="40"/>
    </i>
    <i>
      <x v="20"/>
      <x v="28"/>
      <x v="16"/>
      <x v="32"/>
    </i>
    <i>
      <x v="21"/>
      <x v="9"/>
      <x v="6"/>
      <x v="21"/>
    </i>
    <i r="1">
      <x v="25"/>
      <x v="6"/>
      <x v="26"/>
    </i>
    <i>
      <x v="22"/>
      <x v="41"/>
      <x v="3"/>
      <x v="41"/>
    </i>
    <i>
      <x v="25"/>
      <x v="40"/>
      <x v="6"/>
      <x v="42"/>
    </i>
  </rowItems>
  <colItems count="1">
    <i/>
  </colItems>
  <pageFields count="1">
    <pageField fld="5" hier="0"/>
  </pageFields>
  <formats count="62">
    <format dxfId="2">
      <pivotArea outline="0" fieldPosition="0">
        <references count="1">
          <reference field="0" count="1">
            <x v="22"/>
          </reference>
        </references>
      </pivotArea>
    </format>
    <format dxfId="2">
      <pivotArea outline="0" fieldPosition="0" dataOnly="0" labelOnly="1">
        <references count="1">
          <reference field="0" count="1">
            <x v="22"/>
          </reference>
        </references>
      </pivotArea>
    </format>
    <format dxfId="2">
      <pivotArea outline="0" fieldPosition="0" dataOnly="0" labelOnly="1">
        <references count="2">
          <reference field="0" count="1">
            <x v="22"/>
          </reference>
          <reference field="1" count="1">
            <x v="0"/>
          </reference>
        </references>
      </pivotArea>
    </format>
    <format dxfId="3">
      <pivotArea outline="0" fieldPosition="0" axis="axisRow" dataOnly="0" field="0" labelOnly="1" type="button"/>
    </format>
    <format dxfId="4">
      <pivotArea outline="0" fieldPosition="0" axis="axisRow" dataOnly="0" field="0" labelOnly="1" type="button"/>
    </format>
    <format dxfId="4">
      <pivotArea outline="0" fieldPosition="1" axis="axisRow" dataOnly="0" field="1" labelOnly="1" type="button"/>
    </format>
    <format dxfId="4">
      <pivotArea outline="0" fieldPosition="2" axis="axisRow" dataOnly="0" field="2" labelOnly="1" type="button"/>
    </format>
    <format dxfId="4">
      <pivotArea outline="0" fieldPosition="3" axis="axisRow" dataOnly="0" field="3" labelOnly="1" type="button"/>
    </format>
    <format dxfId="4">
      <pivotArea outline="0" fieldPosition="0" axis="axisPage" dataOnly="0" field="5" labelOnly="1" type="button"/>
    </format>
    <format dxfId="4">
      <pivotArea outline="0" fieldPosition="0" dataOnly="0" labelOnly="1">
        <references count="1">
          <reference field="5" count="0"/>
        </references>
      </pivotArea>
    </format>
    <format dxfId="5">
      <pivotArea outline="0" fieldPosition="0" dataOnly="0" labelOnly="1">
        <references count="1">
          <reference field="5" count="0"/>
        </references>
      </pivotArea>
    </format>
    <format dxfId="5">
      <pivotArea outline="0" fieldPosition="0" axis="axisPage" dataOnly="0" field="5" labelOnly="1" type="button"/>
    </format>
    <format dxfId="6">
      <pivotArea outline="0" fieldPosition="0" axis="axisPage" dataOnly="0" field="5" labelOnly="1" type="button"/>
    </format>
    <format dxfId="6">
      <pivotArea outline="0" fieldPosition="0" dataOnly="0" labelOnly="1">
        <references count="1">
          <reference field="5" count="0"/>
        </references>
      </pivotArea>
    </format>
    <format dxfId="7">
      <pivotArea outline="0" fieldPosition="0" dataOnly="0" labelOnly="1">
        <references count="4">
          <reference field="0" count="1">
            <x v="22"/>
          </reference>
          <reference field="1" count="1">
            <x v="0"/>
          </reference>
          <reference field="2" count="1">
            <x v="3"/>
          </reference>
          <reference field="3" count="1">
            <x v="3"/>
          </reference>
        </references>
      </pivotArea>
    </format>
    <format dxfId="7">
      <pivotArea outline="0" fieldPosition="0" dataOnly="0" labelOnly="1">
        <references count="4">
          <reference field="0" count="1">
            <x v="22"/>
          </reference>
          <reference field="1" count="1">
            <x v="0"/>
          </reference>
          <reference field="2" count="1">
            <x v="14"/>
          </reference>
          <reference field="3" count="1">
            <x v="11"/>
          </reference>
        </references>
      </pivotArea>
    </format>
    <format dxfId="7">
      <pivotArea outline="0" fieldPosition="0" dataOnly="0" labelOnly="1">
        <references count="4">
          <reference field="0" count="1">
            <x v="24"/>
          </reference>
          <reference field="1" count="1">
            <x v="13"/>
          </reference>
          <reference field="2" count="1">
            <x v="6"/>
          </reference>
          <reference field="3" count="1">
            <x v="9"/>
          </reference>
        </references>
      </pivotArea>
    </format>
    <format dxfId="8">
      <pivotArea outline="0" fieldPosition="0" dataOnly="0" labelOnly="1">
        <references count="4">
          <reference field="0" count="1">
            <x v="21"/>
          </reference>
          <reference field="1" count="1">
            <x v="9"/>
          </reference>
          <reference field="2" count="1">
            <x v="6"/>
          </reference>
          <reference field="3" count="2">
            <x v="4"/>
            <x v="21"/>
          </reference>
        </references>
      </pivotArea>
    </format>
    <format dxfId="9">
      <pivotArea outline="0" fieldPosition="0" dataOnly="0" labelOnly="1">
        <references count="4">
          <reference field="0" count="1">
            <x v="21"/>
          </reference>
          <reference field="1" count="1">
            <x v="9"/>
          </reference>
          <reference field="2" count="1">
            <x v="6"/>
          </reference>
          <reference field="3" count="2">
            <x v="4"/>
            <x v="21"/>
          </reference>
        </references>
      </pivotArea>
    </format>
    <format dxfId="10">
      <pivotArea outline="0" fieldPosition="2" axis="axisRow" dataOnly="0" field="2" labelOnly="1" type="button"/>
    </format>
    <format dxfId="10">
      <pivotArea outline="0" fieldPosition="0" dataOnly="0" labelOnly="1">
        <references count="3">
          <reference field="0" count="1">
            <x v="0"/>
          </reference>
          <reference field="1" count="1">
            <x v="1"/>
          </reference>
          <reference field="2" count="1">
            <x v="6"/>
          </reference>
        </references>
      </pivotArea>
    </format>
    <format dxfId="10">
      <pivotArea outline="0" fieldPosition="0" dataOnly="0" labelOnly="1">
        <references count="3">
          <reference field="0" count="1">
            <x v="1"/>
          </reference>
          <reference field="1" count="1">
            <x v="20"/>
          </reference>
          <reference field="2" count="1">
            <x v="15"/>
          </reference>
        </references>
      </pivotArea>
    </format>
    <format dxfId="10">
      <pivotArea outline="0" fieldPosition="0" dataOnly="0" labelOnly="1">
        <references count="3">
          <reference field="0" count="1">
            <x v="2"/>
          </reference>
          <reference field="1" count="1">
            <x v="32"/>
          </reference>
          <reference field="2" count="1">
            <x v="8"/>
          </reference>
        </references>
      </pivotArea>
    </format>
    <format dxfId="10">
      <pivotArea outline="0" fieldPosition="0" dataOnly="0" labelOnly="1">
        <references count="3">
          <reference field="0" count="1">
            <x v="3"/>
          </reference>
          <reference field="1" count="1">
            <x v="15"/>
          </reference>
          <reference field="2" count="1">
            <x v="1"/>
          </reference>
        </references>
      </pivotArea>
    </format>
    <format dxfId="10">
      <pivotArea outline="0" fieldPosition="0" dataOnly="0" labelOnly="1">
        <references count="3">
          <reference field="0" count="1">
            <x v="5"/>
          </reference>
          <reference field="1" count="1">
            <x v="26"/>
          </reference>
          <reference field="2" count="1">
            <x v="8"/>
          </reference>
        </references>
      </pivotArea>
    </format>
    <format dxfId="10">
      <pivotArea outline="0" fieldPosition="0" dataOnly="0" labelOnly="1">
        <references count="3">
          <reference field="0" count="1">
            <x v="9"/>
          </reference>
          <reference field="1" count="1">
            <x v="30"/>
          </reference>
          <reference field="2" count="1">
            <x v="16"/>
          </reference>
        </references>
      </pivotArea>
    </format>
    <format dxfId="10">
      <pivotArea outline="0" fieldPosition="0" dataOnly="0" labelOnly="1">
        <references count="3">
          <reference field="0" count="1">
            <x v="12"/>
          </reference>
          <reference field="1" count="1">
            <x v="8"/>
          </reference>
          <reference field="2" count="1">
            <x v="8"/>
          </reference>
        </references>
      </pivotArea>
    </format>
    <format dxfId="10">
      <pivotArea outline="0" fieldPosition="0" dataOnly="0" labelOnly="1">
        <references count="3">
          <reference field="0" count="1">
            <x v="12"/>
          </reference>
          <reference field="1" count="1">
            <x v="21"/>
          </reference>
          <reference field="2" count="1">
            <x v="3"/>
          </reference>
        </references>
      </pivotArea>
    </format>
    <format dxfId="10">
      <pivotArea outline="0" fieldPosition="0" dataOnly="0" labelOnly="1">
        <references count="3">
          <reference field="0" count="1">
            <x v="15"/>
          </reference>
          <reference field="1" count="1">
            <x v="16"/>
          </reference>
          <reference field="2" count="1">
            <x v="12"/>
          </reference>
        </references>
      </pivotArea>
    </format>
    <format dxfId="10">
      <pivotArea outline="0" fieldPosition="0" dataOnly="0" labelOnly="1">
        <references count="3">
          <reference field="0" count="1">
            <x v="16"/>
          </reference>
          <reference field="1" count="1">
            <x v="22"/>
          </reference>
          <reference field="2" count="1">
            <x v="13"/>
          </reference>
        </references>
      </pivotArea>
    </format>
    <format dxfId="10">
      <pivotArea outline="0" fieldPosition="0" dataOnly="0" labelOnly="1">
        <references count="3">
          <reference field="0" count="1">
            <x v="17"/>
          </reference>
          <reference field="1" count="1">
            <x v="27"/>
          </reference>
          <reference field="2" count="1">
            <x v="6"/>
          </reference>
        </references>
      </pivotArea>
    </format>
    <format dxfId="10">
      <pivotArea outline="0" fieldPosition="0" dataOnly="0" labelOnly="1">
        <references count="3">
          <reference field="0" count="1">
            <x v="20"/>
          </reference>
          <reference field="1" count="1">
            <x v="28"/>
          </reference>
          <reference field="2" count="1">
            <x v="16"/>
          </reference>
        </references>
      </pivotArea>
    </format>
    <format dxfId="10">
      <pivotArea outline="0" fieldPosition="0" dataOnly="0" labelOnly="1">
        <references count="3">
          <reference field="0" count="1">
            <x v="21"/>
          </reference>
          <reference field="1" count="1">
            <x v="9"/>
          </reference>
          <reference field="2" count="1">
            <x v="6"/>
          </reference>
        </references>
      </pivotArea>
    </format>
    <format dxfId="10">
      <pivotArea outline="0" fieldPosition="0" dataOnly="0" labelOnly="1">
        <references count="3">
          <reference field="0" count="1">
            <x v="22"/>
          </reference>
          <reference field="1" count="1">
            <x v="0"/>
          </reference>
          <reference field="2" count="1">
            <x v="3"/>
          </reference>
        </references>
      </pivotArea>
    </format>
    <format dxfId="10">
      <pivotArea outline="0" fieldPosition="0" dataOnly="0" labelOnly="1">
        <references count="3">
          <reference field="0" count="1">
            <x v="23"/>
          </reference>
          <reference field="1" count="1">
            <x v="31"/>
          </reference>
          <reference field="2" count="1">
            <x v="6"/>
          </reference>
        </references>
      </pivotArea>
    </format>
    <format dxfId="10">
      <pivotArea outline="0" fieldPosition="0" dataOnly="0" labelOnly="1">
        <references count="1">
          <reference field="5" count="0"/>
        </references>
      </pivotArea>
    </format>
    <format dxfId="10">
      <pivotArea outline="0" fieldPosition="1" axis="axisRow" dataOnly="0" field="1" labelOnly="1" type="button"/>
    </format>
    <format dxfId="10">
      <pivotArea outline="0" fieldPosition="0" dataOnly="0" labelOnly="1">
        <references count="2">
          <reference field="0" count="1">
            <x v="0"/>
          </reference>
          <reference field="1" count="1">
            <x v="1"/>
          </reference>
        </references>
      </pivotArea>
    </format>
    <format dxfId="10">
      <pivotArea outline="0" fieldPosition="0" dataOnly="0" labelOnly="1">
        <references count="2">
          <reference field="0" count="1">
            <x v="1"/>
          </reference>
          <reference field="1" count="1">
            <x v="20"/>
          </reference>
        </references>
      </pivotArea>
    </format>
    <format dxfId="10">
      <pivotArea outline="0" fieldPosition="0" dataOnly="0" labelOnly="1">
        <references count="2">
          <reference field="0" count="1">
            <x v="2"/>
          </reference>
          <reference field="1" count="1">
            <x v="32"/>
          </reference>
        </references>
      </pivotArea>
    </format>
    <format dxfId="10">
      <pivotArea outline="0" fieldPosition="0" dataOnly="0" labelOnly="1">
        <references count="2">
          <reference field="0" count="1">
            <x v="3"/>
          </reference>
          <reference field="1" count="1">
            <x v="15"/>
          </reference>
        </references>
      </pivotArea>
    </format>
    <format dxfId="10">
      <pivotArea outline="0" fieldPosition="0" dataOnly="0" labelOnly="1">
        <references count="2">
          <reference field="0" count="1">
            <x v="5"/>
          </reference>
          <reference field="1" count="1">
            <x v="26"/>
          </reference>
        </references>
      </pivotArea>
    </format>
    <format dxfId="10">
      <pivotArea outline="0" fieldPosition="0" dataOnly="0" labelOnly="1">
        <references count="2">
          <reference field="0" count="1">
            <x v="9"/>
          </reference>
          <reference field="1" count="1">
            <x v="30"/>
          </reference>
        </references>
      </pivotArea>
    </format>
    <format dxfId="10">
      <pivotArea outline="0" fieldPosition="0" dataOnly="0" labelOnly="1">
        <references count="2">
          <reference field="0" count="1">
            <x v="12"/>
          </reference>
          <reference field="1" count="2">
            <x v="8"/>
            <x v="21"/>
          </reference>
        </references>
      </pivotArea>
    </format>
    <format dxfId="10">
      <pivotArea outline="0" fieldPosition="0" dataOnly="0" labelOnly="1">
        <references count="2">
          <reference field="0" count="1">
            <x v="15"/>
          </reference>
          <reference field="1" count="3">
            <x v="16"/>
            <x v="17"/>
            <x v="18"/>
          </reference>
        </references>
      </pivotArea>
    </format>
    <format dxfId="10">
      <pivotArea outline="0" fieldPosition="0" dataOnly="0" labelOnly="1">
        <references count="2">
          <reference field="0" count="1">
            <x v="16"/>
          </reference>
          <reference field="1" count="1">
            <x v="22"/>
          </reference>
        </references>
      </pivotArea>
    </format>
    <format dxfId="10">
      <pivotArea outline="0" fieldPosition="0" dataOnly="0" labelOnly="1">
        <references count="2">
          <reference field="0" count="1">
            <x v="17"/>
          </reference>
          <reference field="1" count="1">
            <x v="27"/>
          </reference>
        </references>
      </pivotArea>
    </format>
    <format dxfId="10">
      <pivotArea outline="0" fieldPosition="0" dataOnly="0" labelOnly="1">
        <references count="2">
          <reference field="0" count="1">
            <x v="20"/>
          </reference>
          <reference field="1" count="1">
            <x v="28"/>
          </reference>
        </references>
      </pivotArea>
    </format>
    <format dxfId="10">
      <pivotArea outline="0" fieldPosition="0" dataOnly="0" labelOnly="1">
        <references count="2">
          <reference field="0" count="1">
            <x v="21"/>
          </reference>
          <reference field="1" count="2">
            <x v="9"/>
            <x v="25"/>
          </reference>
        </references>
      </pivotArea>
    </format>
    <format dxfId="10">
      <pivotArea outline="0" fieldPosition="0" dataOnly="0" labelOnly="1">
        <references count="2">
          <reference field="0" count="1">
            <x v="22"/>
          </reference>
          <reference field="1" count="1">
            <x v="0"/>
          </reference>
        </references>
      </pivotArea>
    </format>
    <format dxfId="10">
      <pivotArea outline="0" fieldPosition="0" dataOnly="0" labelOnly="1">
        <references count="2">
          <reference field="0" count="1">
            <x v="23"/>
          </reference>
          <reference field="1" count="1">
            <x v="31"/>
          </reference>
        </references>
      </pivotArea>
    </format>
    <format dxfId="11">
      <pivotArea outline="0" fieldPosition="0">
        <references count="4">
          <reference field="0" count="1">
            <x v="5"/>
          </reference>
          <reference field="1" count="1">
            <x v="26"/>
          </reference>
          <reference field="2" count="1">
            <x v="8"/>
          </reference>
          <reference field="3" count="1">
            <x v="28"/>
          </reference>
        </references>
      </pivotArea>
    </format>
    <format dxfId="11">
      <pivotArea outline="0" fieldPosition="0" dataOnly="0" labelOnly="1">
        <references count="1">
          <reference field="0" count="1">
            <x v="5"/>
          </reference>
        </references>
      </pivotArea>
    </format>
    <format dxfId="11">
      <pivotArea outline="0" fieldPosition="0" dataOnly="0" labelOnly="1">
        <references count="2">
          <reference field="0" count="1">
            <x v="5"/>
          </reference>
          <reference field="1" count="1">
            <x v="26"/>
          </reference>
        </references>
      </pivotArea>
    </format>
    <format dxfId="11">
      <pivotArea outline="0" fieldPosition="0" dataOnly="0" labelOnly="1">
        <references count="3">
          <reference field="0" count="1">
            <x v="5"/>
          </reference>
          <reference field="1" count="1">
            <x v="26"/>
          </reference>
          <reference field="2" count="1">
            <x v="8"/>
          </reference>
        </references>
      </pivotArea>
    </format>
    <format dxfId="11">
      <pivotArea outline="0" fieldPosition="0" dataOnly="0" labelOnly="1">
        <references count="4">
          <reference field="0" count="1">
            <x v="5"/>
          </reference>
          <reference field="1" count="1">
            <x v="26"/>
          </reference>
          <reference field="2" count="1">
            <x v="8"/>
          </reference>
          <reference field="3" count="1">
            <x v="28"/>
          </reference>
        </references>
      </pivotArea>
    </format>
    <format dxfId="11">
      <pivotArea outline="0" fieldPosition="0">
        <references count="4">
          <reference field="0" count="1">
            <x v="9"/>
          </reference>
          <reference field="1" count="1">
            <x v="30"/>
          </reference>
          <reference field="2" count="1">
            <x v="16"/>
          </reference>
          <reference field="3" count="1">
            <x v="33"/>
          </reference>
        </references>
      </pivotArea>
    </format>
    <format dxfId="11">
      <pivotArea outline="0" fieldPosition="0" dataOnly="0" labelOnly="1">
        <references count="1">
          <reference field="0" count="1">
            <x v="9"/>
          </reference>
        </references>
      </pivotArea>
    </format>
    <format dxfId="11">
      <pivotArea outline="0" fieldPosition="0" dataOnly="0" labelOnly="1">
        <references count="2">
          <reference field="0" count="1">
            <x v="9"/>
          </reference>
          <reference field="1" count="1">
            <x v="30"/>
          </reference>
        </references>
      </pivotArea>
    </format>
    <format dxfId="11">
      <pivotArea outline="0" fieldPosition="0" dataOnly="0" labelOnly="1">
        <references count="3">
          <reference field="0" count="1">
            <x v="9"/>
          </reference>
          <reference field="1" count="1">
            <x v="30"/>
          </reference>
          <reference field="2" count="1">
            <x v="16"/>
          </reference>
        </references>
      </pivotArea>
    </format>
    <format dxfId="11">
      <pivotArea outline="0" fieldPosition="0" dataOnly="0" labelOnly="1">
        <references count="4">
          <reference field="0" count="1">
            <x v="9"/>
          </reference>
          <reference field="1" count="1">
            <x v="30"/>
          </reference>
          <reference field="2" count="1">
            <x v="16"/>
          </reference>
          <reference field="3" count="1">
            <x v="33"/>
          </reference>
        </references>
      </pivotArea>
    </format>
    <format dxfId="10">
      <pivotArea outline="0" fieldPosition="0" dataOnly="0" labelOnly="1">
        <references count="2">
          <reference field="0" count="1">
            <x v="5"/>
          </reference>
          <reference field="1" count="1">
            <x v="34"/>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mailto:iwine@sbcglobal.net" TargetMode="External" /><Relationship Id="rId2" Type="http://schemas.openxmlformats.org/officeDocument/2006/relationships/hyperlink" Target="mailto:iwine@sbcglobal.net" TargetMode="External" /><Relationship Id="rId3" Type="http://schemas.openxmlformats.org/officeDocument/2006/relationships/hyperlink" Target="mailto:iwine@sbcglobal.net" TargetMode="External" /><Relationship Id="rId4" Type="http://schemas.openxmlformats.org/officeDocument/2006/relationships/hyperlink" Target="mailto:danni@quintessentialwines.com" TargetMode="External" /><Relationship Id="rId5" Type="http://schemas.openxmlformats.org/officeDocument/2006/relationships/hyperlink" Target="mailto:keith@wildwestwines.com" TargetMode="External" /><Relationship Id="rId6" Type="http://schemas.openxmlformats.org/officeDocument/2006/relationships/hyperlink" Target="mailto:joe@quintessentialwines.com" TargetMode="External" /><Relationship Id="rId7" Type="http://schemas.openxmlformats.org/officeDocument/2006/relationships/hyperlink" Target="mailto:joe@quintessentialwines.com" TargetMode="External" /><Relationship Id="rId8" Type="http://schemas.openxmlformats.org/officeDocument/2006/relationships/hyperlink" Target="mailto:joe@quintessentialwines.com" TargetMode="External" /><Relationship Id="rId9" Type="http://schemas.openxmlformats.org/officeDocument/2006/relationships/hyperlink" Target="mailto:megan@quintessentialwines.com" TargetMode="External" /><Relationship Id="rId10" Type="http://schemas.openxmlformats.org/officeDocument/2006/relationships/hyperlink" Target="mailto:stevejr@quintessentialwines.com" TargetMode="External" /><Relationship Id="rId11" Type="http://schemas.openxmlformats.org/officeDocument/2006/relationships/hyperlink" Target="mailto:ryan@quintessentialwines.com" TargetMode="External" /><Relationship Id="rId12" Type="http://schemas.openxmlformats.org/officeDocument/2006/relationships/hyperlink" Target="mailto:ryan@quintessentialwines.com" TargetMode="External" /><Relationship Id="rId13" Type="http://schemas.openxmlformats.org/officeDocument/2006/relationships/hyperlink" Target="mailto:ryan@quintessentialwines.com" TargetMode="External" /><Relationship Id="rId14" Type="http://schemas.openxmlformats.org/officeDocument/2006/relationships/hyperlink" Target="mailto:Ems3307@aol.com" TargetMode="External" /><Relationship Id="rId15" Type="http://schemas.openxmlformats.org/officeDocument/2006/relationships/hyperlink" Target="mailto:tj@quintessentialwines.com" TargetMode="External" /><Relationship Id="rId16" Type="http://schemas.openxmlformats.org/officeDocument/2006/relationships/hyperlink" Target="mailto:dianna@quintessentialwines.com" TargetMode="External" /><Relationship Id="rId17" Type="http://schemas.openxmlformats.org/officeDocument/2006/relationships/hyperlink" Target="mailto:jill@quintessentialwines.com" TargetMode="External" /><Relationship Id="rId18" Type="http://schemas.openxmlformats.org/officeDocument/2006/relationships/hyperlink" Target="mailto:eric@quintessentialwines.com" TargetMode="External" /><Relationship Id="rId19" Type="http://schemas.openxmlformats.org/officeDocument/2006/relationships/hyperlink" Target="mailto:eric@quintessentialwines.com" TargetMode="External" /><Relationship Id="rId20" Type="http://schemas.openxmlformats.org/officeDocument/2006/relationships/hyperlink" Target="mailto:will@quintessentialwines.com" TargetMode="External" /><Relationship Id="rId21" Type="http://schemas.openxmlformats.org/officeDocument/2006/relationships/hyperlink" Target="mailto:will@quintessentialwines.com" TargetMode="External" /><Relationship Id="rId22" Type="http://schemas.openxmlformats.org/officeDocument/2006/relationships/hyperlink" Target="mailto:will@quintessentialwines.com" TargetMode="External" /><Relationship Id="rId23" Type="http://schemas.openxmlformats.org/officeDocument/2006/relationships/hyperlink" Target="mailto:will@quintessentialwines.com" TargetMode="External" /><Relationship Id="rId24" Type="http://schemas.openxmlformats.org/officeDocument/2006/relationships/hyperlink" Target="mailto:johnniev@cocbm.com" TargetMode="External" /><Relationship Id="rId25" Type="http://schemas.openxmlformats.org/officeDocument/2006/relationships/hyperlink" Target="mailto:jill@quintessentialwines.com" TargetMode="External" /><Relationship Id="rId26" Type="http://schemas.openxmlformats.org/officeDocument/2006/relationships/hyperlink" Target="mailto:clintwine@kc.rr.com" TargetMode="External" /><Relationship Id="rId27" Type="http://schemas.openxmlformats.org/officeDocument/2006/relationships/hyperlink" Target="mailto:clintwine@kc.rr.com" TargetMode="External" /><Relationship Id="rId28" Type="http://schemas.openxmlformats.org/officeDocument/2006/relationships/hyperlink" Target="mailto:clintwine@kc.rr.com" TargetMode="External" /><Relationship Id="rId29" Type="http://schemas.openxmlformats.org/officeDocument/2006/relationships/hyperlink" Target="mailto:clintwine@kc.rr.com" TargetMode="External" /><Relationship Id="rId30" Type="http://schemas.openxmlformats.org/officeDocument/2006/relationships/hyperlink" Target="mailto:garys@quintessentialwines.com" TargetMode="External" /><Relationship Id="rId31" Type="http://schemas.openxmlformats.org/officeDocument/2006/relationships/hyperlink" Target="mailto:grapevine@millenicom.com" TargetMode="External" /><Relationship Id="rId32" Type="http://schemas.openxmlformats.org/officeDocument/2006/relationships/hyperlink" Target="mailto:jill@quintessentialwines.com" TargetMode="External" /><Relationship Id="rId33" Type="http://schemas.openxmlformats.org/officeDocument/2006/relationships/hyperlink" Target="mailto:Wineslr@aol.com" TargetMode="External" /><Relationship Id="rId34" Type="http://schemas.openxmlformats.org/officeDocument/2006/relationships/hyperlink" Target="mailto:bttmmyr@bellsouth.net" TargetMode="External" /><Relationship Id="rId35" Type="http://schemas.openxmlformats.org/officeDocument/2006/relationships/hyperlink" Target="mailto:iwine@sbcglobal.net" TargetMode="External" /><Relationship Id="rId36" Type="http://schemas.openxmlformats.org/officeDocument/2006/relationships/hyperlink" Target="mailto:iwine@sbcglobal.net" TargetMode="External" /><Relationship Id="rId37" Type="http://schemas.openxmlformats.org/officeDocument/2006/relationships/hyperlink" Target="mailto:iwine@sbcglobal.net" TargetMode="External" /><Relationship Id="rId38" Type="http://schemas.openxmlformats.org/officeDocument/2006/relationships/hyperlink" Target="mailto:danni@quintessentialwines.com" TargetMode="External" /><Relationship Id="rId39" Type="http://schemas.openxmlformats.org/officeDocument/2006/relationships/hyperlink" Target="mailto:keith@wildwestwines.com" TargetMode="External" /><Relationship Id="rId40" Type="http://schemas.openxmlformats.org/officeDocument/2006/relationships/hyperlink" Target="mailto:megan@quintessentialwines.com" TargetMode="External" /><Relationship Id="rId41" Type="http://schemas.openxmlformats.org/officeDocument/2006/relationships/hyperlink" Target="mailto:stevejr@quintessentialwines.com" TargetMode="External" /><Relationship Id="rId42" Type="http://schemas.openxmlformats.org/officeDocument/2006/relationships/hyperlink" Target="mailto:ryan@quintessentialwines.com" TargetMode="External" /><Relationship Id="rId43" Type="http://schemas.openxmlformats.org/officeDocument/2006/relationships/hyperlink" Target="mailto:ryan@quintessentialwines.com" TargetMode="External" /><Relationship Id="rId44" Type="http://schemas.openxmlformats.org/officeDocument/2006/relationships/hyperlink" Target="mailto:ryan@quintessentialwines.com" TargetMode="External" /><Relationship Id="rId45" Type="http://schemas.openxmlformats.org/officeDocument/2006/relationships/hyperlink" Target="mailto:Ems3307@aol.com" TargetMode="External" /><Relationship Id="rId46" Type="http://schemas.openxmlformats.org/officeDocument/2006/relationships/hyperlink" Target="mailto:Wineslr@aol.com" TargetMode="External" /><Relationship Id="rId47" Type="http://schemas.openxmlformats.org/officeDocument/2006/relationships/hyperlink" Target="mailto:Wineslr@aol.com" TargetMode="External" /><Relationship Id="rId48" Type="http://schemas.openxmlformats.org/officeDocument/2006/relationships/hyperlink" Target="mailto:tj@quintessentialwines.com" TargetMode="External" /><Relationship Id="rId49" Type="http://schemas.openxmlformats.org/officeDocument/2006/relationships/hyperlink" Target="mailto:joe@quintessentialwines.com" TargetMode="External" /><Relationship Id="rId50" Type="http://schemas.openxmlformats.org/officeDocument/2006/relationships/hyperlink" Target="mailto:joe@quintessentialwines.com" TargetMode="External" /><Relationship Id="rId51" Type="http://schemas.openxmlformats.org/officeDocument/2006/relationships/hyperlink" Target="mailto:joe@quintessentialwines.com" TargetMode="External" /><Relationship Id="rId52" Type="http://schemas.openxmlformats.org/officeDocument/2006/relationships/hyperlink" Target="mailto:dianna@quintessentialwines.com" TargetMode="External" /><Relationship Id="rId53" Type="http://schemas.openxmlformats.org/officeDocument/2006/relationships/hyperlink" Target="mailto:jill@quintessentialwines.com" TargetMode="External" /><Relationship Id="rId54" Type="http://schemas.openxmlformats.org/officeDocument/2006/relationships/hyperlink" Target="mailto:eric@quintessentialwines.com" TargetMode="External" /><Relationship Id="rId55" Type="http://schemas.openxmlformats.org/officeDocument/2006/relationships/hyperlink" Target="mailto:eric@quintessentialwines.com" TargetMode="External" /><Relationship Id="rId56" Type="http://schemas.openxmlformats.org/officeDocument/2006/relationships/hyperlink" Target="mailto:will@quintessentialwines.com" TargetMode="External" /><Relationship Id="rId57" Type="http://schemas.openxmlformats.org/officeDocument/2006/relationships/hyperlink" Target="mailto:will@quintessentialwines.com" TargetMode="External" /><Relationship Id="rId58" Type="http://schemas.openxmlformats.org/officeDocument/2006/relationships/hyperlink" Target="mailto:will@quintessentialwines.com" TargetMode="External" /><Relationship Id="rId59" Type="http://schemas.openxmlformats.org/officeDocument/2006/relationships/hyperlink" Target="mailto:will@quintessentialwines.com" TargetMode="External" /><Relationship Id="rId60" Type="http://schemas.openxmlformats.org/officeDocument/2006/relationships/hyperlink" Target="mailto:johnniev@cocbm.com" TargetMode="External" /><Relationship Id="rId61" Type="http://schemas.openxmlformats.org/officeDocument/2006/relationships/hyperlink" Target="mailto:jill@quintessentialwines.com" TargetMode="External" /><Relationship Id="rId62" Type="http://schemas.openxmlformats.org/officeDocument/2006/relationships/hyperlink" Target="mailto:clintwine@kc.rr.com" TargetMode="External" /><Relationship Id="rId63" Type="http://schemas.openxmlformats.org/officeDocument/2006/relationships/hyperlink" Target="mailto:clintwine@kc.rr.com" TargetMode="External" /><Relationship Id="rId64" Type="http://schemas.openxmlformats.org/officeDocument/2006/relationships/hyperlink" Target="mailto:clintwine@kc.rr.com" TargetMode="External" /><Relationship Id="rId65" Type="http://schemas.openxmlformats.org/officeDocument/2006/relationships/hyperlink" Target="mailto:clintwine@kc.rr.com" TargetMode="External" /><Relationship Id="rId66" Type="http://schemas.openxmlformats.org/officeDocument/2006/relationships/hyperlink" Target="mailto:garys@quintessentialwines.com" TargetMode="External" /><Relationship Id="rId67" Type="http://schemas.openxmlformats.org/officeDocument/2006/relationships/hyperlink" Target="mailto:grapevine@millenicom.com" TargetMode="External" /><Relationship Id="rId68" Type="http://schemas.openxmlformats.org/officeDocument/2006/relationships/hyperlink" Target="mailto:jill@quintessentialwines.com" TargetMode="External" /><Relationship Id="rId69" Type="http://schemas.openxmlformats.org/officeDocument/2006/relationships/hyperlink" Target="mailto:bttmmyr@bellsouth.net" TargetMode="External" /><Relationship Id="rId70" Type="http://schemas.openxmlformats.org/officeDocument/2006/relationships/drawing" Target="../drawings/drawing4.xml" /><Relationship Id="rId7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joe@quintessentialwines.com" TargetMode="External" /><Relationship Id="rId2" Type="http://schemas.openxmlformats.org/officeDocument/2006/relationships/hyperlink" Target="mailto:PJC1884@pjclarkes.com" TargetMode="External" /><Relationship Id="rId3" Type="http://schemas.openxmlformats.org/officeDocument/2006/relationships/hyperlink" Target="mailto:PJCLincoln@pjclarkes.com" TargetMode="External" /><Relationship Id="rId4" Type="http://schemas.openxmlformats.org/officeDocument/2006/relationships/hyperlink" Target="mailto:PJCHudson@pjclarkes.com" TargetMode="External" /><Relationship Id="rId5" Type="http://schemas.openxmlformats.org/officeDocument/2006/relationships/hyperlink" Target="mailto:joe@quintessentialwines.com" TargetMode="External" /><Relationship Id="rId6" Type="http://schemas.openxmlformats.org/officeDocument/2006/relationships/hyperlink" Target="mailto:joe@quintessentialwines.com" TargetMode="External" /><Relationship Id="rId7" Type="http://schemas.openxmlformats.org/officeDocument/2006/relationships/hyperlink" Target="mailto:pjc1600@pjclarkes.com" TargetMode="External" /><Relationship Id="rId8" Type="http://schemas.openxmlformats.org/officeDocument/2006/relationships/hyperlink" Target="mailto:steve@quintessentialwines.com" TargetMode="External" /><Relationship Id="rId9" Type="http://schemas.openxmlformats.org/officeDocument/2006/relationships/hyperlink" Target="mailto:jill@quintessentialwines.com" TargetMode="External" /><Relationship Id="rId10" Type="http://schemas.openxmlformats.org/officeDocument/2006/relationships/drawing" Target="../drawings/drawing5.xml" /><Relationship Id="rId1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mailto:jill@quintessentialwines.com" TargetMode="External" /><Relationship Id="rId2" Type="http://schemas.openxmlformats.org/officeDocument/2006/relationships/hyperlink" Target="mailto:stephanie@quintessentialwines.com" TargetMode="External" /><Relationship Id="rId3" Type="http://schemas.openxmlformats.org/officeDocument/2006/relationships/hyperlink" Target="mailto:stephanie@quintessentialwines.com" TargetMode="External" /><Relationship Id="rId4" Type="http://schemas.openxmlformats.org/officeDocument/2006/relationships/hyperlink" Target="mailto:stephanie@quintessentialwines.com" TargetMode="External" /><Relationship Id="rId5" Type="http://schemas.openxmlformats.org/officeDocument/2006/relationships/hyperlink" Target="mailto:stephanie@quintessentialwines.com" TargetMode="External" /><Relationship Id="rId6" Type="http://schemas.openxmlformats.org/officeDocument/2006/relationships/hyperlink" Target="mailto:bernie@selectbrandsinc.com" TargetMode="External" /><Relationship Id="rId7" Type="http://schemas.openxmlformats.org/officeDocument/2006/relationships/hyperlink" Target="mailto:megan@quintessentialwines.com" TargetMode="External" /><Relationship Id="rId8" Type="http://schemas.openxmlformats.org/officeDocument/2006/relationships/hyperlink" Target="mailto:megan@quintessentialwines.com" TargetMode="External" /><Relationship Id="rId9" Type="http://schemas.openxmlformats.org/officeDocument/2006/relationships/hyperlink" Target="mailto:megan@quintessentialwines.com" TargetMode="External" /><Relationship Id="rId10" Type="http://schemas.openxmlformats.org/officeDocument/2006/relationships/hyperlink" Target="mailto:megan@quintessentialwines.com" TargetMode="External" /><Relationship Id="rId11" Type="http://schemas.openxmlformats.org/officeDocument/2006/relationships/hyperlink" Target="mailto:megan@quintessentialwines.com" TargetMode="External" /><Relationship Id="rId12" Type="http://schemas.openxmlformats.org/officeDocument/2006/relationships/hyperlink" Target="mailto:megan@quintessentialwines.com" TargetMode="External" /><Relationship Id="rId13" Type="http://schemas.openxmlformats.org/officeDocument/2006/relationships/hyperlink" Target="mailto:guitarperk06@comcast.net" TargetMode="External" /><Relationship Id="rId14" Type="http://schemas.openxmlformats.org/officeDocument/2006/relationships/hyperlink" Target="mailto:ryan@quintessentialwines.com" TargetMode="External" /><Relationship Id="rId15" Type="http://schemas.openxmlformats.org/officeDocument/2006/relationships/hyperlink" Target="mailto:ryan@quintessentialwines.com" TargetMode="External" /><Relationship Id="rId16" Type="http://schemas.openxmlformats.org/officeDocument/2006/relationships/hyperlink" Target="mailto:iwine@sbcglobal.net" TargetMode="External" /><Relationship Id="rId17" Type="http://schemas.openxmlformats.org/officeDocument/2006/relationships/hyperlink" Target="mailto:wineslr@aol.com" TargetMode="External" /><Relationship Id="rId18" Type="http://schemas.openxmlformats.org/officeDocument/2006/relationships/hyperlink" Target="mailto:wineslr@aol.com" TargetMode="External" /><Relationship Id="rId19" Type="http://schemas.openxmlformats.org/officeDocument/2006/relationships/hyperlink" Target="mailto:dennis@quintessentialwines.com" TargetMode="External" /><Relationship Id="rId20" Type="http://schemas.openxmlformats.org/officeDocument/2006/relationships/hyperlink" Target="mailto:miltk@tribcsp.com" TargetMode="External" /><Relationship Id="rId21" Type="http://schemas.openxmlformats.org/officeDocument/2006/relationships/hyperlink" Target="mailto:joe@quintessentialwines.com" TargetMode="External" /><Relationship Id="rId22" Type="http://schemas.openxmlformats.org/officeDocument/2006/relationships/drawing" Target="../drawings/drawing7.xml" /><Relationship Id="rId2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js427@bjsrestaurants.com" TargetMode="External" /><Relationship Id="rId2" Type="http://schemas.openxmlformats.org/officeDocument/2006/relationships/hyperlink" Target="mailto:Bjs416@bjsrestaurants.com" TargetMode="External" /><Relationship Id="rId3" Type="http://schemas.openxmlformats.org/officeDocument/2006/relationships/hyperlink" Target="mailto:Bjs453@bjsrestaurants.com" TargetMode="External" /><Relationship Id="rId4" Type="http://schemas.openxmlformats.org/officeDocument/2006/relationships/hyperlink" Target="mailto:Bjs402@bjsrestaurants.com" TargetMode="External" /><Relationship Id="rId5" Type="http://schemas.openxmlformats.org/officeDocument/2006/relationships/hyperlink" Target="mailto:Bjs458@bjsrestaurants.com" TargetMode="External" /><Relationship Id="rId6" Type="http://schemas.openxmlformats.org/officeDocument/2006/relationships/hyperlink" Target="mailto:Bjs406@bjsrestaurants.com" TargetMode="External" /><Relationship Id="rId7" Type="http://schemas.openxmlformats.org/officeDocument/2006/relationships/hyperlink" Target="mailto:Bjs413@bjsrestaurants.com" TargetMode="External" /><Relationship Id="rId8" Type="http://schemas.openxmlformats.org/officeDocument/2006/relationships/hyperlink" Target="mailto:Bjs412@bjsrestaurants.com" TargetMode="External" /><Relationship Id="rId9" Type="http://schemas.openxmlformats.org/officeDocument/2006/relationships/hyperlink" Target="mailto:Bjs420@bjsrestaurants.com" TargetMode="External" /><Relationship Id="rId10" Type="http://schemas.openxmlformats.org/officeDocument/2006/relationships/hyperlink" Target="mailto:Bjs430@bjsrestaurants.com" TargetMode="External" /><Relationship Id="rId11" Type="http://schemas.openxmlformats.org/officeDocument/2006/relationships/hyperlink" Target="mailto:Bjs422@bjsrestaurants.com" TargetMode="External" /><Relationship Id="rId12" Type="http://schemas.openxmlformats.org/officeDocument/2006/relationships/hyperlink" Target="mailto:Bjs428@bjsrestaurants.com" TargetMode="External" /><Relationship Id="rId13" Type="http://schemas.openxmlformats.org/officeDocument/2006/relationships/hyperlink" Target="mailto:Bjs444@bjsrestaurants.com" TargetMode="External" /><Relationship Id="rId14" Type="http://schemas.openxmlformats.org/officeDocument/2006/relationships/hyperlink" Target="mailto:Bjs425@bjsrestaurants.com" TargetMode="External" /><Relationship Id="rId15" Type="http://schemas.openxmlformats.org/officeDocument/2006/relationships/hyperlink" Target="mailto:Bjs425@bjsrestaurants.com" TargetMode="External" /><Relationship Id="rId16" Type="http://schemas.openxmlformats.org/officeDocument/2006/relationships/hyperlink" Target="mailto:Bjs451@bjsrestaurants.com" TargetMode="External" /><Relationship Id="rId17" Type="http://schemas.openxmlformats.org/officeDocument/2006/relationships/hyperlink" Target="mailto:Bjs457@bjsrestaurants.com" TargetMode="External" /><Relationship Id="rId18" Type="http://schemas.openxmlformats.org/officeDocument/2006/relationships/hyperlink" Target="mailto:Bjs439@bjsrestaurants.com" TargetMode="External" /><Relationship Id="rId19" Type="http://schemas.openxmlformats.org/officeDocument/2006/relationships/hyperlink" Target="mailto:Bjs808@bjsrestaurants.com" TargetMode="External" /><Relationship Id="rId20" Type="http://schemas.openxmlformats.org/officeDocument/2006/relationships/hyperlink" Target="mailto:Bjs437@bjsrestaurants.com" TargetMode="External" /><Relationship Id="rId21" Type="http://schemas.openxmlformats.org/officeDocument/2006/relationships/hyperlink" Target="mailto:Bjs435@bjsrestaurants.com" TargetMode="External" /><Relationship Id="rId22" Type="http://schemas.openxmlformats.org/officeDocument/2006/relationships/hyperlink" Target="mailto:Bjs409@bjsrestaurants.com" TargetMode="External" /><Relationship Id="rId23" Type="http://schemas.openxmlformats.org/officeDocument/2006/relationships/hyperlink" Target="mailto:Bjs419@bjsrestaurants.com" TargetMode="External" /><Relationship Id="rId24" Type="http://schemas.openxmlformats.org/officeDocument/2006/relationships/hyperlink" Target="mailto:Bjs421@bjsrestaurants.com" TargetMode="External" /><Relationship Id="rId25" Type="http://schemas.openxmlformats.org/officeDocument/2006/relationships/hyperlink" Target="mailto:Bjs404@bjsrestaurants.com" TargetMode="External" /><Relationship Id="rId26" Type="http://schemas.openxmlformats.org/officeDocument/2006/relationships/hyperlink" Target="mailto:Bjs438@bjsrestaurants.com" TargetMode="External" /><Relationship Id="rId27" Type="http://schemas.openxmlformats.org/officeDocument/2006/relationships/hyperlink" Target="mailto:Bjs403@bjsrestaurants.com" TargetMode="External" /><Relationship Id="rId28" Type="http://schemas.openxmlformats.org/officeDocument/2006/relationships/hyperlink" Target="mailto:Bjs417@bjsrestaurants.com" TargetMode="External" /><Relationship Id="rId29" Type="http://schemas.openxmlformats.org/officeDocument/2006/relationships/hyperlink" Target="mailto:Bjs424@bjsrestaurants.com" TargetMode="External" /><Relationship Id="rId30" Type="http://schemas.openxmlformats.org/officeDocument/2006/relationships/hyperlink" Target="mailto:Bjs446@bjsrestaurants.com" TargetMode="External" /><Relationship Id="rId31" Type="http://schemas.openxmlformats.org/officeDocument/2006/relationships/hyperlink" Target="mailto:Bjs441@bjsrestaurants.com" TargetMode="External" /><Relationship Id="rId32" Type="http://schemas.openxmlformats.org/officeDocument/2006/relationships/hyperlink" Target="mailto:Bjs452@bjsrestaurants.com" TargetMode="External" /><Relationship Id="rId33" Type="http://schemas.openxmlformats.org/officeDocument/2006/relationships/hyperlink" Target="mailto:Bjs850@bjsrestaurants.com" TargetMode="External" /><Relationship Id="rId34" Type="http://schemas.openxmlformats.org/officeDocument/2006/relationships/hyperlink" Target="mailto:Bjs433@bjsrestaurants.com" TargetMode="External" /><Relationship Id="rId35" Type="http://schemas.openxmlformats.org/officeDocument/2006/relationships/hyperlink" Target="mailto:Bjs454@bjsrestaurants.com" TargetMode="External" /><Relationship Id="rId36" Type="http://schemas.openxmlformats.org/officeDocument/2006/relationships/hyperlink" Target="mailto:Bjs436@bjsrestaurants.com" TargetMode="External" /><Relationship Id="rId37" Type="http://schemas.openxmlformats.org/officeDocument/2006/relationships/hyperlink" Target="mailto:Bjs434@bjsrestaurants.com" TargetMode="External" /><Relationship Id="rId38" Type="http://schemas.openxmlformats.org/officeDocument/2006/relationships/hyperlink" Target="mailto:Bjs440@bjsrestaurants.com" TargetMode="External" /><Relationship Id="rId39" Type="http://schemas.openxmlformats.org/officeDocument/2006/relationships/hyperlink" Target="mailto:Bjs429@bjsrestaurants.com" TargetMode="External" /><Relationship Id="rId40" Type="http://schemas.openxmlformats.org/officeDocument/2006/relationships/hyperlink" Target="mailto:Bjs443@bjsrestaurants.com" TargetMode="External" /><Relationship Id="rId41" Type="http://schemas.openxmlformats.org/officeDocument/2006/relationships/hyperlink" Target="mailto:Bjs455@bjsrestaurants.com" TargetMode="External" /><Relationship Id="rId42" Type="http://schemas.openxmlformats.org/officeDocument/2006/relationships/hyperlink" Target="mailto:Bjs442@bjsrestaurants.com" TargetMode="External" /><Relationship Id="rId43" Type="http://schemas.openxmlformats.org/officeDocument/2006/relationships/hyperlink" Target="mailto:Bjs432@bjsrestaurants.com" TargetMode="External" /><Relationship Id="rId44" Type="http://schemas.openxmlformats.org/officeDocument/2006/relationships/hyperlink" Target="mailto:Bjs456@bjsrestaurants.com" TargetMode="External" /><Relationship Id="rId45" Type="http://schemas.openxmlformats.org/officeDocument/2006/relationships/hyperlink" Target="mailto:Bjs445@bjsrestaurants.com" TargetMode="External" /><Relationship Id="rId46" Type="http://schemas.openxmlformats.org/officeDocument/2006/relationships/hyperlink" Target="mailto:Bjs448@bjsrestaurants.com" TargetMode="External" /><Relationship Id="rId47" Type="http://schemas.openxmlformats.org/officeDocument/2006/relationships/hyperlink" Target="mailto:Bjs414@bjsrestaurants.com" TargetMode="External" /><Relationship Id="rId48" Type="http://schemas.openxmlformats.org/officeDocument/2006/relationships/hyperlink" Target="mailto:BJs418@bjsrestaurants.com" TargetMode="External" /><Relationship Id="rId49" Type="http://schemas.openxmlformats.org/officeDocument/2006/relationships/hyperlink" Target="mailto:Bjs426@bjsrestaurants.com" TargetMode="External" /><Relationship Id="rId50" Type="http://schemas.openxmlformats.org/officeDocument/2006/relationships/hyperlink" Target="mailto:Bjs449@bjsrestaurants.com" TargetMode="External" /><Relationship Id="rId51" Type="http://schemas.openxmlformats.org/officeDocument/2006/relationships/hyperlink" Target="mailto:Bjs411@bjsrestaurants.com" TargetMode="External" /><Relationship Id="rId52" Type="http://schemas.openxmlformats.org/officeDocument/2006/relationships/hyperlink" Target="mailto:Bjs431@bjsrestaurants.com" TargetMode="External" /><Relationship Id="rId53" Type="http://schemas.openxmlformats.org/officeDocument/2006/relationships/hyperlink" Target="mailto:Bjs415@bjsrestaurants.com" TargetMode="External" /><Relationship Id="rId54" Type="http://schemas.openxmlformats.org/officeDocument/2006/relationships/hyperlink" Target="mailto:Bjs459@bjsrestaurants.com" TargetMode="External" /><Relationship Id="rId55" Type="http://schemas.openxmlformats.org/officeDocument/2006/relationships/hyperlink" Target="mailto:Bjs461@bjsrestaurants.com" TargetMode="External" /><Relationship Id="rId56" Type="http://schemas.openxmlformats.org/officeDocument/2006/relationships/hyperlink" Target="mailto:Bjs460@bjsrestaurants.com" TargetMode="External" /><Relationship Id="rId57" Type="http://schemas.openxmlformats.org/officeDocument/2006/relationships/hyperlink" Target="mailto:Bjs467@bjsrestaurants.com" TargetMode="External" /><Relationship Id="rId58" Type="http://schemas.openxmlformats.org/officeDocument/2006/relationships/hyperlink" Target="mailto:Bjs463@bjsrestaurants.com" TargetMode="External" /><Relationship Id="rId59" Type="http://schemas.openxmlformats.org/officeDocument/2006/relationships/hyperlink" Target="mailto:Bjs464@bjsrestaurants.com" TargetMode="External" /><Relationship Id="rId60" Type="http://schemas.openxmlformats.org/officeDocument/2006/relationships/hyperlink" Target="mailto:Bjs465@bjsrestaurants.com" TargetMode="External" /><Relationship Id="rId61" Type="http://schemas.openxmlformats.org/officeDocument/2006/relationships/hyperlink" Target="mailto:Bjs470@bsjrestaurants.com" TargetMode="External" /><Relationship Id="rId62" Type="http://schemas.openxmlformats.org/officeDocument/2006/relationships/hyperlink" Target="mailto:Bjs468@bjsrestaurants.com" TargetMode="External" /><Relationship Id="rId63" Type="http://schemas.openxmlformats.org/officeDocument/2006/relationships/hyperlink" Target="mailto:Bjs471@bjsrestaurants.com" TargetMode="External" /><Relationship Id="rId64" Type="http://schemas.openxmlformats.org/officeDocument/2006/relationships/hyperlink" Target="mailto:Bjs469@bjsrestaurants.com" TargetMode="External" /><Relationship Id="rId65" Type="http://schemas.openxmlformats.org/officeDocument/2006/relationships/hyperlink" Target="mailto:Bjs450@bjsrestaurants.com" TargetMode="External" /><Relationship Id="rId66" Type="http://schemas.openxmlformats.org/officeDocument/2006/relationships/hyperlink" Target="mailto:Bjs466@bjsrestaurants.com" TargetMode="External" /><Relationship Id="rId67" Type="http://schemas.openxmlformats.org/officeDocument/2006/relationships/hyperlink" Target="mailto:Bjs474@bjsrestaurants.com" TargetMode="External" /><Relationship Id="rId68" Type="http://schemas.openxmlformats.org/officeDocument/2006/relationships/hyperlink" Target="mailto:Bjs476@bjsrestaurants.com" TargetMode="External" /><Relationship Id="rId69" Type="http://schemas.openxmlformats.org/officeDocument/2006/relationships/hyperlink" Target="mailto:Bjs477@bjsrestaurants.com" TargetMode="External" /><Relationship Id="rId70" Type="http://schemas.openxmlformats.org/officeDocument/2006/relationships/hyperlink" Target="mailto:Bjs478@bjsrestaurants.com" TargetMode="External" /><Relationship Id="rId71" Type="http://schemas.openxmlformats.org/officeDocument/2006/relationships/hyperlink" Target="mailto:Bjs480@bjsrestaurants.com" TargetMode="External" /><Relationship Id="rId72" Type="http://schemas.openxmlformats.org/officeDocument/2006/relationships/hyperlink" Target="mailto:Bjs473@bjsrestaurants.com" TargetMode="External" /><Relationship Id="rId73" Type="http://schemas.openxmlformats.org/officeDocument/2006/relationships/hyperlink" Target="mailto:Bjs462@bjsrestaurants.com" TargetMode="External" /><Relationship Id="rId74" Type="http://schemas.openxmlformats.org/officeDocument/2006/relationships/hyperlink" Target="mailto:Bjs423@bjsrestaurants.com" TargetMode="External" /><Relationship Id="rId75" Type="http://schemas.openxmlformats.org/officeDocument/2006/relationships/hyperlink" Target="mailto:Bjs472@bjsrestaurants.com" TargetMode="External" /><Relationship Id="rId76" Type="http://schemas.openxmlformats.org/officeDocument/2006/relationships/hyperlink" Target="mailto:Bjs481@bjsrestaurants.com" TargetMode="External" /><Relationship Id="rId77" Type="http://schemas.openxmlformats.org/officeDocument/2006/relationships/hyperlink" Target="mailto:Bjs479@bjsrestaurants.com" TargetMode="External" /><Relationship Id="rId78" Type="http://schemas.openxmlformats.org/officeDocument/2006/relationships/hyperlink" Target="mailto:Bjs475@bjsrestaurants.com" TargetMode="External" /><Relationship Id="rId79" Type="http://schemas.openxmlformats.org/officeDocument/2006/relationships/hyperlink" Target="mailto:Bjs483@bjsrestaurants.com" TargetMode="External" /><Relationship Id="rId80" Type="http://schemas.openxmlformats.org/officeDocument/2006/relationships/hyperlink" Target="mailto:Bjs482@bjsrestaurants.com" TargetMode="External" /><Relationship Id="rId81" Type="http://schemas.openxmlformats.org/officeDocument/2006/relationships/hyperlink" Target="mailto:Bjs484@bjsrestaurants.com" TargetMode="External" /><Relationship Id="rId82" Type="http://schemas.openxmlformats.org/officeDocument/2006/relationships/hyperlink" Target="mailto:Bjs485@bjsrestaurants.com" TargetMode="External" /><Relationship Id="rId83" Type="http://schemas.openxmlformats.org/officeDocument/2006/relationships/hyperlink" Target="mailto:Bjs486@bjsrestaurants.com" TargetMode="External" /><Relationship Id="rId84" Type="http://schemas.openxmlformats.org/officeDocument/2006/relationships/hyperlink" Target="mailto:Bjs487@bjsrestaurants.com" TargetMode="External" /><Relationship Id="rId85" Type="http://schemas.openxmlformats.org/officeDocument/2006/relationships/hyperlink" Target="mailto:Bjs448@bjsrestaurants.com" TargetMode="External" /><Relationship Id="rId86" Type="http://schemas.openxmlformats.org/officeDocument/2006/relationships/hyperlink" Target="mailto:Bjs490@bjsrestaurants.com" TargetMode="External" /><Relationship Id="rId87" Type="http://schemas.openxmlformats.org/officeDocument/2006/relationships/hyperlink" Target="mailto:Bjs491@bjsrestaurants.com" TargetMode="External" /><Relationship Id="rId88" Type="http://schemas.openxmlformats.org/officeDocument/2006/relationships/hyperlink" Target="mailto:Bjs493@bjsrestaurants.com" TargetMode="External" /><Relationship Id="rId89" Type="http://schemas.openxmlformats.org/officeDocument/2006/relationships/hyperlink" Target="mailto:Bjs492@bjsrestaurants.com" TargetMode="External" /><Relationship Id="rId90" Type="http://schemas.openxmlformats.org/officeDocument/2006/relationships/hyperlink" Target="mailto:Bjs489@bjsrestaurants.com" TargetMode="External" /><Relationship Id="rId91" Type="http://schemas.openxmlformats.org/officeDocument/2006/relationships/hyperlink" Target="mailto:Bjs495@bjsrestaurants.com" TargetMode="External" /><Relationship Id="rId92" Type="http://schemas.openxmlformats.org/officeDocument/2006/relationships/hyperlink" Target="mailto:Bjs494@bjsrestaurants.com" TargetMode="External" /><Relationship Id="rId93" Type="http://schemas.openxmlformats.org/officeDocument/2006/relationships/hyperlink" Target="mailto:Bjs496@bjsrestaurants.com" TargetMode="External" /><Relationship Id="rId94" Type="http://schemas.openxmlformats.org/officeDocument/2006/relationships/hyperlink" Target="mailto:Bjs497@bjsrestaurants.com" TargetMode="External" /><Relationship Id="rId95" Type="http://schemas.openxmlformats.org/officeDocument/2006/relationships/hyperlink" Target="mailto:Bjs498@bjsrestaurants.com" TargetMode="External" /><Relationship Id="rId96" Type="http://schemas.openxmlformats.org/officeDocument/2006/relationships/hyperlink" Target="mailto:Bjs499@bjsrestaurants.com" TargetMode="External" /><Relationship Id="rId97" Type="http://schemas.openxmlformats.org/officeDocument/2006/relationships/hyperlink" Target="mailto:Bjs500@bjsrestaurants.com" TargetMode="External" /><Relationship Id="rId98" Type="http://schemas.openxmlformats.org/officeDocument/2006/relationships/hyperlink" Target="mailto:Bjs501@bjsrestaurants.com" TargetMode="External" /><Relationship Id="rId99" Type="http://schemas.openxmlformats.org/officeDocument/2006/relationships/hyperlink" Target="mailto:Bjs502@bjsrestaurants.com" TargetMode="External" /><Relationship Id="rId100" Type="http://schemas.openxmlformats.org/officeDocument/2006/relationships/hyperlink" Target="mailto:Bjs503@bjsrestaurants.com" TargetMode="External" /><Relationship Id="rId101" Type="http://schemas.openxmlformats.org/officeDocument/2006/relationships/hyperlink" Target="mailto:Bjs504@bjsrestaurants.com" TargetMode="External" /><Relationship Id="rId102" Type="http://schemas.openxmlformats.org/officeDocument/2006/relationships/hyperlink" Target="mailto:Bjs505@bjsrestaurants.com" TargetMode="External" /><Relationship Id="rId103" Type="http://schemas.openxmlformats.org/officeDocument/2006/relationships/hyperlink" Target="mailto:Bjs507@bjsrestaurants.com" TargetMode="External" /><Relationship Id="rId104" Type="http://schemas.openxmlformats.org/officeDocument/2006/relationships/hyperlink" Target="mailto:Bjs508@bjsrestaurants.com" TargetMode="External" /><Relationship Id="rId105" Type="http://schemas.openxmlformats.org/officeDocument/2006/relationships/hyperlink" Target="mailto:jill@quintessentialwines.com" TargetMode="External" /><Relationship Id="rId106" Type="http://schemas.openxmlformats.org/officeDocument/2006/relationships/hyperlink" Target="mailto:jill@quintessentialwines.com" TargetMode="External" /><Relationship Id="rId107" Type="http://schemas.openxmlformats.org/officeDocument/2006/relationships/hyperlink" Target="mailto:jill@quintessentialwines.com" TargetMode="External" /><Relationship Id="rId108" Type="http://schemas.openxmlformats.org/officeDocument/2006/relationships/hyperlink" Target="mailto:jill@quintessentialwines.com" TargetMode="External" /><Relationship Id="rId109" Type="http://schemas.openxmlformats.org/officeDocument/2006/relationships/hyperlink" Target="mailto:jill@quintessentialwines.com" TargetMode="External" /><Relationship Id="rId110" Type="http://schemas.openxmlformats.org/officeDocument/2006/relationships/hyperlink" Target="mailto:johnniev@cocbm.com%20/" TargetMode="External" /><Relationship Id="rId111" Type="http://schemas.openxmlformats.org/officeDocument/2006/relationships/hyperlink" Target="mailto:johnniev@cocbm.com%20/" TargetMode="External" /><Relationship Id="rId112" Type="http://schemas.openxmlformats.org/officeDocument/2006/relationships/hyperlink" Target="mailto:johnniev@cocbm.com%20/" TargetMode="External" /><Relationship Id="rId113" Type="http://schemas.openxmlformats.org/officeDocument/2006/relationships/hyperlink" Target="mailto:johnniev@cocbm.com%20/" TargetMode="External" /><Relationship Id="rId114" Type="http://schemas.openxmlformats.org/officeDocument/2006/relationships/hyperlink" Target="mailto:megan@quintessentialwines.com" TargetMode="External" /><Relationship Id="rId115" Type="http://schemas.openxmlformats.org/officeDocument/2006/relationships/hyperlink" Target="mailto:megan@quintessentialwines.com" TargetMode="External" /><Relationship Id="rId116" Type="http://schemas.openxmlformats.org/officeDocument/2006/relationships/hyperlink" Target="mailto:megan@quintessentialwines.com" TargetMode="External" /><Relationship Id="rId117" Type="http://schemas.openxmlformats.org/officeDocument/2006/relationships/hyperlink" Target="mailto:megan@quintessentialwines.com" TargetMode="External" /><Relationship Id="rId118" Type="http://schemas.openxmlformats.org/officeDocument/2006/relationships/hyperlink" Target="mailto:megan@quintessentialwines.com" TargetMode="External" /><Relationship Id="rId119" Type="http://schemas.openxmlformats.org/officeDocument/2006/relationships/hyperlink" Target="mailto:megan@quintessentialwines.com" TargetMode="External" /><Relationship Id="rId120" Type="http://schemas.openxmlformats.org/officeDocument/2006/relationships/hyperlink" Target="mailto:ryan@quintesstialwines.com" TargetMode="External" /><Relationship Id="rId121" Type="http://schemas.openxmlformats.org/officeDocument/2006/relationships/hyperlink" Target="mailto:jill@quintessentialwines.com" TargetMode="External" /><Relationship Id="rId122" Type="http://schemas.openxmlformats.org/officeDocument/2006/relationships/hyperlink" Target="mailto:jill@quintessentialwines.com" TargetMode="External" /><Relationship Id="rId123" Type="http://schemas.openxmlformats.org/officeDocument/2006/relationships/hyperlink" Target="mailto:jill@quintessentialwines.com" TargetMode="External" /><Relationship Id="rId124" Type="http://schemas.openxmlformats.org/officeDocument/2006/relationships/hyperlink" Target="mailto:jill@quintessentialwines.com" TargetMode="External" /><Relationship Id="rId125" Type="http://schemas.openxmlformats.org/officeDocument/2006/relationships/hyperlink" Target="mailto:clintwine@kc.rr.com" TargetMode="External" /><Relationship Id="rId126" Type="http://schemas.openxmlformats.org/officeDocument/2006/relationships/hyperlink" Target="mailto:clintwine@kc.rr.com" TargetMode="External" /><Relationship Id="rId127" Type="http://schemas.openxmlformats.org/officeDocument/2006/relationships/hyperlink" Target="mailto:iwine@sbcglobal.net" TargetMode="External" /><Relationship Id="rId128" Type="http://schemas.openxmlformats.org/officeDocument/2006/relationships/hyperlink" Target="mailto:iwine@sbcglobal.net" TargetMode="External" /><Relationship Id="rId129" Type="http://schemas.openxmlformats.org/officeDocument/2006/relationships/hyperlink" Target="mailto:iwine@sbcglobal.net" TargetMode="External" /><Relationship Id="rId130" Type="http://schemas.openxmlformats.org/officeDocument/2006/relationships/hyperlink" Target="mailto:bttmmyr@bellsouth.net" TargetMode="External" /><Relationship Id="rId131" Type="http://schemas.openxmlformats.org/officeDocument/2006/relationships/hyperlink" Target="mailto:jamilla@quintessentialwines.com" TargetMode="External" /><Relationship Id="rId132" Type="http://schemas.openxmlformats.org/officeDocument/2006/relationships/hyperlink" Target="mailto:jamilla@quintessentialwines.com" TargetMode="External" /><Relationship Id="rId133" Type="http://schemas.openxmlformats.org/officeDocument/2006/relationships/hyperlink" Target="mailto:jamilla@quintessentialwines.com" TargetMode="External" /><Relationship Id="rId134" Type="http://schemas.openxmlformats.org/officeDocument/2006/relationships/hyperlink" Target="mailto:jamilla@quintessentialwines.com" TargetMode="External" /><Relationship Id="rId135" Type="http://schemas.openxmlformats.org/officeDocument/2006/relationships/hyperlink" Target="mailto:danni@quintessentialwines.com" TargetMode="External" /><Relationship Id="rId136" Type="http://schemas.openxmlformats.org/officeDocument/2006/relationships/hyperlink" Target="mailto:danni@quintessentialwines.com" TargetMode="External" /><Relationship Id="rId137" Type="http://schemas.openxmlformats.org/officeDocument/2006/relationships/hyperlink" Target="mailto:danni@quintessentialwines.com" TargetMode="External" /><Relationship Id="rId138" Type="http://schemas.openxmlformats.org/officeDocument/2006/relationships/hyperlink" Target="mailto:danni@quintessentialwines.com" TargetMode="External" /><Relationship Id="rId139" Type="http://schemas.openxmlformats.org/officeDocument/2006/relationships/hyperlink" Target="mailto:danni@quintessentialwines.com" TargetMode="External" /><Relationship Id="rId140" Type="http://schemas.openxmlformats.org/officeDocument/2006/relationships/hyperlink" Target="mailto:danni@quintessentialwines.com" TargetMode="External" /><Relationship Id="rId141" Type="http://schemas.openxmlformats.org/officeDocument/2006/relationships/hyperlink" Target="mailto:danni@quintessentialwines.com" TargetMode="External" /><Relationship Id="rId142" Type="http://schemas.openxmlformats.org/officeDocument/2006/relationships/hyperlink" Target="mailto:danni@quintessentialwines.com" TargetMode="External" /><Relationship Id="rId143" Type="http://schemas.openxmlformats.org/officeDocument/2006/relationships/hyperlink" Target="mailto:danni@quintessentialwines.com" TargetMode="External" /><Relationship Id="rId144" Type="http://schemas.openxmlformats.org/officeDocument/2006/relationships/hyperlink" Target="mailto:danni@quintessentialwines.com" TargetMode="External" /><Relationship Id="rId145" Type="http://schemas.openxmlformats.org/officeDocument/2006/relationships/hyperlink" Target="mailto:danni@quintessentialwines.com" TargetMode="External" /><Relationship Id="rId146" Type="http://schemas.openxmlformats.org/officeDocument/2006/relationships/hyperlink" Target="mailto:danni@quintessentialwines.com" TargetMode="External" /><Relationship Id="rId147" Type="http://schemas.openxmlformats.org/officeDocument/2006/relationships/hyperlink" Target="mailto:danni@quintessentialwines.com" TargetMode="External" /><Relationship Id="rId148" Type="http://schemas.openxmlformats.org/officeDocument/2006/relationships/hyperlink" Target="mailto:danni@quintessentialwines.com" TargetMode="External" /><Relationship Id="rId149" Type="http://schemas.openxmlformats.org/officeDocument/2006/relationships/hyperlink" Target="mailto:danni@quintessentialwines.com" TargetMode="External" /><Relationship Id="rId150" Type="http://schemas.openxmlformats.org/officeDocument/2006/relationships/hyperlink" Target="mailto:danni@quintessentialwines.com" TargetMode="External" /><Relationship Id="rId151" Type="http://schemas.openxmlformats.org/officeDocument/2006/relationships/hyperlink" Target="mailto:danni@quintessentialwines.com" TargetMode="External" /><Relationship Id="rId152" Type="http://schemas.openxmlformats.org/officeDocument/2006/relationships/hyperlink" Target="mailto:danni@quintessentialwines.com" TargetMode="External" /><Relationship Id="rId153" Type="http://schemas.openxmlformats.org/officeDocument/2006/relationships/hyperlink" Target="mailto:lee.aaronl@hotmail.com" TargetMode="External" /><Relationship Id="rId154" Type="http://schemas.openxmlformats.org/officeDocument/2006/relationships/hyperlink" Target="mailto:lee.aaronl@hotmail.com" TargetMode="External" /><Relationship Id="rId155" Type="http://schemas.openxmlformats.org/officeDocument/2006/relationships/hyperlink" Target="mailto:lee.aaronl@hotmail.com" TargetMode="External" /><Relationship Id="rId156" Type="http://schemas.openxmlformats.org/officeDocument/2006/relationships/hyperlink" Target="mailto:lee.aaronl@hotmail.com" TargetMode="External" /><Relationship Id="rId157" Type="http://schemas.openxmlformats.org/officeDocument/2006/relationships/hyperlink" Target="mailto:lee.aaronl@hotmail.com" TargetMode="External" /><Relationship Id="rId158" Type="http://schemas.openxmlformats.org/officeDocument/2006/relationships/hyperlink" Target="mailto:lee.aaronl@hotmail.com" TargetMode="External" /><Relationship Id="rId159" Type="http://schemas.openxmlformats.org/officeDocument/2006/relationships/hyperlink" Target="mailto:lee.aaronl@hotmail.com" TargetMode="External" /><Relationship Id="rId160" Type="http://schemas.openxmlformats.org/officeDocument/2006/relationships/hyperlink" Target="mailto:lee.aaronl@hotmail.com" TargetMode="External" /><Relationship Id="rId161" Type="http://schemas.openxmlformats.org/officeDocument/2006/relationships/hyperlink" Target="mailto:alex@quintessentialwines.com" TargetMode="External" /><Relationship Id="rId162" Type="http://schemas.openxmlformats.org/officeDocument/2006/relationships/hyperlink" Target="mailto:alex@quintessentialwines.com" TargetMode="External" /><Relationship Id="rId163" Type="http://schemas.openxmlformats.org/officeDocument/2006/relationships/hyperlink" Target="mailto:alex@quintessentialwines.com" TargetMode="External" /><Relationship Id="rId164" Type="http://schemas.openxmlformats.org/officeDocument/2006/relationships/hyperlink" Target="mailto:alex@quintessentialwines.com" TargetMode="External" /><Relationship Id="rId165" Type="http://schemas.openxmlformats.org/officeDocument/2006/relationships/hyperlink" Target="mailto:alex@quintessentialwines.com" TargetMode="External" /><Relationship Id="rId166" Type="http://schemas.openxmlformats.org/officeDocument/2006/relationships/hyperlink" Target="mailto:alex@quintessentialwines.com" TargetMode="External" /><Relationship Id="rId167" Type="http://schemas.openxmlformats.org/officeDocument/2006/relationships/hyperlink" Target="mailto:alex@quintessentialwines.com" TargetMode="External" /><Relationship Id="rId168" Type="http://schemas.openxmlformats.org/officeDocument/2006/relationships/hyperlink" Target="mailto:alex@quintessentialwines.com" TargetMode="External" /><Relationship Id="rId169" Type="http://schemas.openxmlformats.org/officeDocument/2006/relationships/hyperlink" Target="mailto:alex@quintessentialwines.com" TargetMode="External" /><Relationship Id="rId170" Type="http://schemas.openxmlformats.org/officeDocument/2006/relationships/hyperlink" Target="mailto:brandon@quintessentialwines.com" TargetMode="External" /><Relationship Id="rId171" Type="http://schemas.openxmlformats.org/officeDocument/2006/relationships/hyperlink" Target="mailto:brandon@quintessentialwines.com" TargetMode="External" /><Relationship Id="rId172" Type="http://schemas.openxmlformats.org/officeDocument/2006/relationships/hyperlink" Target="mailto:brandon@quintessentialwines.com" TargetMode="External" /><Relationship Id="rId173" Type="http://schemas.openxmlformats.org/officeDocument/2006/relationships/hyperlink" Target="mailto:brandon@quintessentialwines.com" TargetMode="External" /><Relationship Id="rId174" Type="http://schemas.openxmlformats.org/officeDocument/2006/relationships/hyperlink" Target="mailto:brandon@quintessentialwines.com" TargetMode="External" /><Relationship Id="rId175" Type="http://schemas.openxmlformats.org/officeDocument/2006/relationships/hyperlink" Target="mailto:brandon@quintessentialwines.com" TargetMode="External" /><Relationship Id="rId176" Type="http://schemas.openxmlformats.org/officeDocument/2006/relationships/hyperlink" Target="mailto:brandon@quintessentialwines.com" TargetMode="External" /><Relationship Id="rId177" Type="http://schemas.openxmlformats.org/officeDocument/2006/relationships/hyperlink" Target="mailto:brandon@quintessentialwines.com" TargetMode="External" /><Relationship Id="rId178" Type="http://schemas.openxmlformats.org/officeDocument/2006/relationships/hyperlink" Target="mailto:brandon@quintessentialwines.com" TargetMode="External" /><Relationship Id="rId179" Type="http://schemas.openxmlformats.org/officeDocument/2006/relationships/hyperlink" Target="mailto:brandon@quintessentialwines.com" TargetMode="External" /><Relationship Id="rId180" Type="http://schemas.openxmlformats.org/officeDocument/2006/relationships/hyperlink" Target="mailto:brandon@quintessentialwines.com" TargetMode="External" /><Relationship Id="rId181" Type="http://schemas.openxmlformats.org/officeDocument/2006/relationships/hyperlink" Target="mailto:brandon@quintessentialwines.com" TargetMode="External" /><Relationship Id="rId182" Type="http://schemas.openxmlformats.org/officeDocument/2006/relationships/hyperlink" Target="mailto:brent@quintessentialwines.com" TargetMode="External" /><Relationship Id="rId183" Type="http://schemas.openxmlformats.org/officeDocument/2006/relationships/hyperlink" Target="mailto:brent@quintessentialwines.com" TargetMode="External" /><Relationship Id="rId184" Type="http://schemas.openxmlformats.org/officeDocument/2006/relationships/hyperlink" Target="mailto:brent@quintessentialwines.com" TargetMode="External" /><Relationship Id="rId185" Type="http://schemas.openxmlformats.org/officeDocument/2006/relationships/hyperlink" Target="mailto:brent@quintessentialwines.com" TargetMode="External" /><Relationship Id="rId186" Type="http://schemas.openxmlformats.org/officeDocument/2006/relationships/hyperlink" Target="mailto:brent@quintessentialwines.com" TargetMode="External" /><Relationship Id="rId187" Type="http://schemas.openxmlformats.org/officeDocument/2006/relationships/hyperlink" Target="mailto:celiamariewine@aol.com" TargetMode="External" /><Relationship Id="rId188" Type="http://schemas.openxmlformats.org/officeDocument/2006/relationships/hyperlink" Target="mailto:celiamariewine@aol.com" TargetMode="External" /><Relationship Id="rId189" Type="http://schemas.openxmlformats.org/officeDocument/2006/relationships/hyperlink" Target="mailto:celiamariewine@aol.com" TargetMode="External" /><Relationship Id="rId190" Type="http://schemas.openxmlformats.org/officeDocument/2006/relationships/hyperlink" Target="mailto:celiamariewine@aol.com" TargetMode="External" /><Relationship Id="rId191" Type="http://schemas.openxmlformats.org/officeDocument/2006/relationships/hyperlink" Target="mailto:danieledwardmorando@gmail.com" TargetMode="External" /><Relationship Id="rId192" Type="http://schemas.openxmlformats.org/officeDocument/2006/relationships/hyperlink" Target="mailto:danieledwardmorando@gmail.com" TargetMode="External" /><Relationship Id="rId193" Type="http://schemas.openxmlformats.org/officeDocument/2006/relationships/hyperlink" Target="mailto:danni@quintessentialwines.com" TargetMode="External" /><Relationship Id="rId194" Type="http://schemas.openxmlformats.org/officeDocument/2006/relationships/hyperlink" Target="mailto:danieledwardmorando@gmail.com" TargetMode="External" /><Relationship Id="rId195" Type="http://schemas.openxmlformats.org/officeDocument/2006/relationships/hyperlink" Target="mailto:jacquee@quintessentialwines.com" TargetMode="External" /><Relationship Id="rId196" Type="http://schemas.openxmlformats.org/officeDocument/2006/relationships/hyperlink" Target="mailto:jacquee@quintessentialwines.com" TargetMode="External" /><Relationship Id="rId197" Type="http://schemas.openxmlformats.org/officeDocument/2006/relationships/hyperlink" Target="mailto:jacquee@quintessentialwines.com" TargetMode="External" /><Relationship Id="rId198" Type="http://schemas.openxmlformats.org/officeDocument/2006/relationships/hyperlink" Target="mailto:jacquee@quintessentialwines.com" TargetMode="External" /><Relationship Id="rId199" Type="http://schemas.openxmlformats.org/officeDocument/2006/relationships/hyperlink" Target="mailto:josh@quintessentialwines.com" TargetMode="External" /><Relationship Id="rId200" Type="http://schemas.openxmlformats.org/officeDocument/2006/relationships/hyperlink" Target="mailto:josh@quintessentialwines.com" TargetMode="External" /><Relationship Id="rId201" Type="http://schemas.openxmlformats.org/officeDocument/2006/relationships/hyperlink" Target="mailto:josh@quintessentialwines.com" TargetMode="External" /><Relationship Id="rId202" Type="http://schemas.openxmlformats.org/officeDocument/2006/relationships/hyperlink" Target="mailto:josh@quintessentialwines.com" TargetMode="External" /><Relationship Id="rId203" Type="http://schemas.openxmlformats.org/officeDocument/2006/relationships/hyperlink" Target="mailto:josh@quintessentialwines.com" TargetMode="External" /><Relationship Id="rId204" Type="http://schemas.openxmlformats.org/officeDocument/2006/relationships/hyperlink" Target="mailto:riley@quintessentialwines.com" TargetMode="External" /><Relationship Id="rId205" Type="http://schemas.openxmlformats.org/officeDocument/2006/relationships/hyperlink" Target="mailto:riley@quintessentialwines.com" TargetMode="External" /><Relationship Id="rId206" Type="http://schemas.openxmlformats.org/officeDocument/2006/relationships/hyperlink" Target="mailto:danni@quintessentialwines.com" TargetMode="External" /><Relationship Id="rId207" Type="http://schemas.openxmlformats.org/officeDocument/2006/relationships/hyperlink" Target="mailto:danni@quintessentialwines.com" TargetMode="External" /><Relationship Id="rId208" Type="http://schemas.openxmlformats.org/officeDocument/2006/relationships/hyperlink" Target="mailto:stevejr@quintessentialwines.com" TargetMode="External" /><Relationship Id="rId209" Type="http://schemas.openxmlformats.org/officeDocument/2006/relationships/drawing" Target="../drawings/drawing1.xml" /><Relationship Id="rId2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egan@quintessentialwines.com" TargetMode="External" /><Relationship Id="rId2" Type="http://schemas.openxmlformats.org/officeDocument/2006/relationships/hyperlink" Target="mailto:megan@quintessentialwines.com" TargetMode="External" /><Relationship Id="rId3" Type="http://schemas.openxmlformats.org/officeDocument/2006/relationships/hyperlink" Target="mailto:megan@quintessentialwines.com" TargetMode="External" /><Relationship Id="rId4" Type="http://schemas.openxmlformats.org/officeDocument/2006/relationships/hyperlink" Target="mailto:megan@quintessentialwines.com" TargetMode="External" /><Relationship Id="rId5" Type="http://schemas.openxmlformats.org/officeDocument/2006/relationships/hyperlink" Target="mailto:megan@quintessentialwines.com" TargetMode="External" /><Relationship Id="rId6" Type="http://schemas.openxmlformats.org/officeDocument/2006/relationships/hyperlink" Target="mailto:megan@quintessentialwines.com" TargetMode="External" /><Relationship Id="rId7" Type="http://schemas.openxmlformats.org/officeDocument/2006/relationships/hyperlink" Target="mailto:megan@quintessentialwines.com" TargetMode="External" /><Relationship Id="rId8" Type="http://schemas.openxmlformats.org/officeDocument/2006/relationships/hyperlink" Target="mailto:megan@quintessentialwines.com" TargetMode="External" /><Relationship Id="rId9" Type="http://schemas.openxmlformats.org/officeDocument/2006/relationships/hyperlink" Target="mailto:megan@quintessentialwines.com" TargetMode="External" /><Relationship Id="rId10" Type="http://schemas.openxmlformats.org/officeDocument/2006/relationships/hyperlink" Target="mailto:megan@quintessentialwines.com" TargetMode="External" /><Relationship Id="rId11" Type="http://schemas.openxmlformats.org/officeDocument/2006/relationships/hyperlink" Target="mailto:megan@quintessentialwines.com" TargetMode="External" /><Relationship Id="rId12" Type="http://schemas.openxmlformats.org/officeDocument/2006/relationships/hyperlink" Target="mailto:megan@quintessentialwines.com" TargetMode="External" /><Relationship Id="rId13" Type="http://schemas.openxmlformats.org/officeDocument/2006/relationships/hyperlink" Target="mailto:megan@quintessentialwines.com" TargetMode="External" /><Relationship Id="rId14" Type="http://schemas.openxmlformats.org/officeDocument/2006/relationships/hyperlink" Target="mailto:megan@quintessentialwines.com" TargetMode="External" /><Relationship Id="rId15" Type="http://schemas.openxmlformats.org/officeDocument/2006/relationships/hyperlink" Target="mailto:megan@quintessentialwines.com" TargetMode="External" /><Relationship Id="rId16" Type="http://schemas.openxmlformats.org/officeDocument/2006/relationships/hyperlink" Target="mailto:megan@quintessentialwines.com" TargetMode="External" /><Relationship Id="rId17" Type="http://schemas.openxmlformats.org/officeDocument/2006/relationships/hyperlink" Target="mailto:megan@quintessentialwines.com" TargetMode="External" /><Relationship Id="rId18" Type="http://schemas.openxmlformats.org/officeDocument/2006/relationships/hyperlink" Target="mailto:megan@quintessentialwines.com" TargetMode="External" /><Relationship Id="rId19" Type="http://schemas.openxmlformats.org/officeDocument/2006/relationships/hyperlink" Target="mailto:megan@quintessentialwines.com" TargetMode="External" /><Relationship Id="rId20" Type="http://schemas.openxmlformats.org/officeDocument/2006/relationships/hyperlink" Target="mailto:megan@quintessentialwines.com" TargetMode="External" /><Relationship Id="rId21" Type="http://schemas.openxmlformats.org/officeDocument/2006/relationships/hyperlink" Target="mailto:megan@quintessentialwines.com" TargetMode="External" /><Relationship Id="rId22" Type="http://schemas.openxmlformats.org/officeDocument/2006/relationships/hyperlink" Target="mailto:megan@quintessentialwines.com" TargetMode="External" /><Relationship Id="rId23" Type="http://schemas.openxmlformats.org/officeDocument/2006/relationships/hyperlink" Target="mailto:megan@quintessentialwines.com" TargetMode="External" /><Relationship Id="rId24" Type="http://schemas.openxmlformats.org/officeDocument/2006/relationships/hyperlink" Target="mailto:ryan@quintessentialwines.com" TargetMode="External" /><Relationship Id="rId25" Type="http://schemas.openxmlformats.org/officeDocument/2006/relationships/hyperlink" Target="mailto:ryan@quintessentialwines.com" TargetMode="External" /><Relationship Id="rId26" Type="http://schemas.openxmlformats.org/officeDocument/2006/relationships/hyperlink" Target="mailto:ryan@quintessentialwines.com" TargetMode="External" /><Relationship Id="rId27" Type="http://schemas.openxmlformats.org/officeDocument/2006/relationships/hyperlink" Target="mailto:ryan@quintessentialwines.com" TargetMode="External" /><Relationship Id="rId28" Type="http://schemas.openxmlformats.org/officeDocument/2006/relationships/hyperlink" Target="mailto:ryan@quintessentialwines.com" TargetMode="External" /><Relationship Id="rId29" Type="http://schemas.openxmlformats.org/officeDocument/2006/relationships/hyperlink" Target="mailto:ryan@quintessentialwines.com" TargetMode="External" /><Relationship Id="rId30" Type="http://schemas.openxmlformats.org/officeDocument/2006/relationships/hyperlink" Target="mailto:ryan@quintessentialwines.com" TargetMode="External" /><Relationship Id="rId31" Type="http://schemas.openxmlformats.org/officeDocument/2006/relationships/hyperlink" Target="mailto:dianna@quintessentialwines.com" TargetMode="External" /><Relationship Id="rId32" Type="http://schemas.openxmlformats.org/officeDocument/2006/relationships/hyperlink" Target="mailto:dianna@quintessentialwines.com" TargetMode="External" /><Relationship Id="rId33" Type="http://schemas.openxmlformats.org/officeDocument/2006/relationships/hyperlink" Target="mailto:will@quintessentialwines.com" TargetMode="External" /><Relationship Id="rId34" Type="http://schemas.openxmlformats.org/officeDocument/2006/relationships/hyperlink" Target="mailto:will@quintessentialwines.com" TargetMode="External" /><Relationship Id="rId35" Type="http://schemas.openxmlformats.org/officeDocument/2006/relationships/hyperlink" Target="mailto:will@quintessentialwines.com" TargetMode="External" /><Relationship Id="rId36" Type="http://schemas.openxmlformats.org/officeDocument/2006/relationships/hyperlink" Target="mailto:will@quintessentialwines.com" TargetMode="External" /><Relationship Id="rId37" Type="http://schemas.openxmlformats.org/officeDocument/2006/relationships/hyperlink" Target="mailto:will@quintessentialwines.com" TargetMode="External" /><Relationship Id="rId38" Type="http://schemas.openxmlformats.org/officeDocument/2006/relationships/hyperlink" Target="mailto:will@quintessentialwines.com" TargetMode="External" /><Relationship Id="rId39" Type="http://schemas.openxmlformats.org/officeDocument/2006/relationships/hyperlink" Target="mailto:megan@quintessentialwines.com" TargetMode="External" /><Relationship Id="rId40" Type="http://schemas.openxmlformats.org/officeDocument/2006/relationships/hyperlink" Target="mailto:megan@quintessentialwines.com" TargetMode="External" /><Relationship Id="rId41" Type="http://schemas.openxmlformats.org/officeDocument/2006/relationships/hyperlink" Target="mailto:megan@quintessentialwines.com" TargetMode="External" /><Relationship Id="rId42" Type="http://schemas.openxmlformats.org/officeDocument/2006/relationships/hyperlink" Target="mailto:eric@quintessentialwines.com" TargetMode="External" /><Relationship Id="rId43" Type="http://schemas.openxmlformats.org/officeDocument/2006/relationships/hyperlink" Target="mailto:eric@quintessentialwines.com" TargetMode="External" /><Relationship Id="rId44" Type="http://schemas.openxmlformats.org/officeDocument/2006/relationships/hyperlink" Target="mailto:keith@wildwestwines.com" TargetMode="External" /><Relationship Id="rId45" Type="http://schemas.openxmlformats.org/officeDocument/2006/relationships/hyperlink" Target="mailto:will@quintessentialwines.com" TargetMode="External" /><Relationship Id="rId46" Type="http://schemas.openxmlformats.org/officeDocument/2006/relationships/hyperlink" Target="mailto:will@quintessentialwines.com" TargetMode="External" /><Relationship Id="rId47" Type="http://schemas.openxmlformats.org/officeDocument/2006/relationships/hyperlink" Target="mailto:will@quintessentialwines.com" TargetMode="External" /><Relationship Id="rId48" Type="http://schemas.openxmlformats.org/officeDocument/2006/relationships/hyperlink" Target="mailto:will@quintessentialwines.com" TargetMode="External" /><Relationship Id="rId49" Type="http://schemas.openxmlformats.org/officeDocument/2006/relationships/hyperlink" Target="mailto:will@quintessentialwines.com" TargetMode="External" /><Relationship Id="rId50" Type="http://schemas.openxmlformats.org/officeDocument/2006/relationships/hyperlink" Target="mailto:will@quintessentialwines.com" TargetMode="External" /><Relationship Id="rId51" Type="http://schemas.openxmlformats.org/officeDocument/2006/relationships/hyperlink" Target="mailto:will@quintessentialwines.com" TargetMode="External" /><Relationship Id="rId52" Type="http://schemas.openxmlformats.org/officeDocument/2006/relationships/hyperlink" Target="mailto:ryan@quintessentialwines.com" TargetMode="External" /><Relationship Id="rId53" Type="http://schemas.openxmlformats.org/officeDocument/2006/relationships/hyperlink" Target="mailto:midwestbeverage@yahoo.com" TargetMode="External" /><Relationship Id="rId54" Type="http://schemas.openxmlformats.org/officeDocument/2006/relationships/hyperlink" Target="mailto:midwestbeverage@yahoo.com" TargetMode="External" /><Relationship Id="rId55" Type="http://schemas.openxmlformats.org/officeDocument/2006/relationships/hyperlink" Target="mailto:will@quintessentialwines.com" TargetMode="External" /><Relationship Id="rId56" Type="http://schemas.openxmlformats.org/officeDocument/2006/relationships/hyperlink" Target="mailto:will@quintessentialwines.com" TargetMode="External" /><Relationship Id="rId57" Type="http://schemas.openxmlformats.org/officeDocument/2006/relationships/hyperlink" Target="mailto:will@quintessentialwines.com" TargetMode="External" /><Relationship Id="rId58" Type="http://schemas.openxmlformats.org/officeDocument/2006/relationships/hyperlink" Target="mailto:will@quintessentialwines.com" TargetMode="External" /><Relationship Id="rId59" Type="http://schemas.openxmlformats.org/officeDocument/2006/relationships/hyperlink" Target="mailto:will@quintessentialwines.com" TargetMode="External" /><Relationship Id="rId60" Type="http://schemas.openxmlformats.org/officeDocument/2006/relationships/hyperlink" Target="mailto:will@quintessentialwines.com" TargetMode="External" /><Relationship Id="rId61" Type="http://schemas.openxmlformats.org/officeDocument/2006/relationships/hyperlink" Target="mailto:will@quintessentialwines.com" TargetMode="External" /><Relationship Id="rId62" Type="http://schemas.openxmlformats.org/officeDocument/2006/relationships/hyperlink" Target="mailto:will@quintessentialwines.com" TargetMode="External" /><Relationship Id="rId63" Type="http://schemas.openxmlformats.org/officeDocument/2006/relationships/hyperlink" Target="mailto:will@quintessentialwines.com" TargetMode="External" /><Relationship Id="rId64" Type="http://schemas.openxmlformats.org/officeDocument/2006/relationships/hyperlink" Target="mailto:will@quintessentialwines.com" TargetMode="External" /><Relationship Id="rId65" Type="http://schemas.openxmlformats.org/officeDocument/2006/relationships/hyperlink" Target="mailto:will@quintessentialwines.com" TargetMode="External" /><Relationship Id="rId66" Type="http://schemas.openxmlformats.org/officeDocument/2006/relationships/hyperlink" Target="mailto:curvins@international-wines.com" TargetMode="External" /><Relationship Id="rId67" Type="http://schemas.openxmlformats.org/officeDocument/2006/relationships/hyperlink" Target="mailto:megan@quintessentialwines.com" TargetMode="External" /><Relationship Id="rId68" Type="http://schemas.openxmlformats.org/officeDocument/2006/relationships/hyperlink" Target="mailto:megan@quintessentialwines.com" TargetMode="External" /><Relationship Id="rId69" Type="http://schemas.openxmlformats.org/officeDocument/2006/relationships/hyperlink" Target="mailto:megan@quintessentialwines.com" TargetMode="External" /><Relationship Id="rId70" Type="http://schemas.openxmlformats.org/officeDocument/2006/relationships/hyperlink" Target="mailto:megan@quintessentialwines.com" TargetMode="External" /><Relationship Id="rId71" Type="http://schemas.openxmlformats.org/officeDocument/2006/relationships/hyperlink" Target="mailto:megan@quintessentialwines.com" TargetMode="External" /><Relationship Id="rId72" Type="http://schemas.openxmlformats.org/officeDocument/2006/relationships/hyperlink" Target="mailto:megan@quintessentialwines.com" TargetMode="External" /><Relationship Id="rId73" Type="http://schemas.openxmlformats.org/officeDocument/2006/relationships/hyperlink" Target="mailto:megan@quintessentialwines.com" TargetMode="External" /><Relationship Id="rId74" Type="http://schemas.openxmlformats.org/officeDocument/2006/relationships/hyperlink" Target="mailto:megan@quintessentialwines.com" TargetMode="External" /><Relationship Id="rId75" Type="http://schemas.openxmlformats.org/officeDocument/2006/relationships/hyperlink" Target="mailto:megan@quintessentialwines.com" TargetMode="External" /><Relationship Id="rId76" Type="http://schemas.openxmlformats.org/officeDocument/2006/relationships/hyperlink" Target="mailto:megan@quintessentialwines.com" TargetMode="External" /><Relationship Id="rId77" Type="http://schemas.openxmlformats.org/officeDocument/2006/relationships/hyperlink" Target="mailto:megan@quintessentialwines.com" TargetMode="External" /><Relationship Id="rId78" Type="http://schemas.openxmlformats.org/officeDocument/2006/relationships/hyperlink" Target="mailto:megan@quintessentialwines.com" TargetMode="External" /><Relationship Id="rId79" Type="http://schemas.openxmlformats.org/officeDocument/2006/relationships/hyperlink" Target="mailto:dianna@quintessentialwines.com" TargetMode="External" /><Relationship Id="rId80" Type="http://schemas.openxmlformats.org/officeDocument/2006/relationships/hyperlink" Target="mailto:dianna@quintessentialwines.com" TargetMode="External" /><Relationship Id="rId81" Type="http://schemas.openxmlformats.org/officeDocument/2006/relationships/hyperlink" Target="mailto:joe@quintessentialwines.com" TargetMode="External" /><Relationship Id="rId82" Type="http://schemas.openxmlformats.org/officeDocument/2006/relationships/hyperlink" Target="mailto:joe@quintessentialwines.com" TargetMode="External" /><Relationship Id="rId83" Type="http://schemas.openxmlformats.org/officeDocument/2006/relationships/hyperlink" Target="mailto:joe@quintessentialwines.com" TargetMode="External" /><Relationship Id="rId84" Type="http://schemas.openxmlformats.org/officeDocument/2006/relationships/hyperlink" Target="mailto:joe@quintessentialwines.com" TargetMode="External" /><Relationship Id="rId85" Type="http://schemas.openxmlformats.org/officeDocument/2006/relationships/hyperlink" Target="mailto:joe@quintessentialwines.com" TargetMode="External" /><Relationship Id="rId86" Type="http://schemas.openxmlformats.org/officeDocument/2006/relationships/hyperlink" Target="mailto:joe@quintessentialwines.com" TargetMode="External" /><Relationship Id="rId87" Type="http://schemas.openxmlformats.org/officeDocument/2006/relationships/hyperlink" Target="mailto:joe@quintessentialwines.com" TargetMode="External" /><Relationship Id="rId88" Type="http://schemas.openxmlformats.org/officeDocument/2006/relationships/hyperlink" Target="mailto:megan@quintessentialwines.com" TargetMode="External" /><Relationship Id="rId89" Type="http://schemas.openxmlformats.org/officeDocument/2006/relationships/hyperlink" Target="mailto:megan@quintessentialwines.com" TargetMode="External" /><Relationship Id="rId90" Type="http://schemas.openxmlformats.org/officeDocument/2006/relationships/hyperlink" Target="mailto:megan@quintessentialwines.com" TargetMode="External" /><Relationship Id="rId91" Type="http://schemas.openxmlformats.org/officeDocument/2006/relationships/hyperlink" Target="mailto:megan@quintessentialwines.com" TargetMode="External" /><Relationship Id="rId92" Type="http://schemas.openxmlformats.org/officeDocument/2006/relationships/hyperlink" Target="mailto:megan@quintessentialwines.com" TargetMode="External" /><Relationship Id="rId93" Type="http://schemas.openxmlformats.org/officeDocument/2006/relationships/hyperlink" Target="mailto:megan@quintessentialwines.com" TargetMode="External" /><Relationship Id="rId94" Type="http://schemas.openxmlformats.org/officeDocument/2006/relationships/hyperlink" Target="mailto:bernie@selectbrandsinc.com" TargetMode="External" /><Relationship Id="rId95" Type="http://schemas.openxmlformats.org/officeDocument/2006/relationships/hyperlink" Target="mailto:bernie@selectbrandsinc.com" TargetMode="External" /><Relationship Id="rId96" Type="http://schemas.openxmlformats.org/officeDocument/2006/relationships/hyperlink" Target="mailto:bernie@selectbrandsinc.com" TargetMode="External" /><Relationship Id="rId97" Type="http://schemas.openxmlformats.org/officeDocument/2006/relationships/hyperlink" Target="mailto:curvins@international-wines.com" TargetMode="External" /><Relationship Id="rId98" Type="http://schemas.openxmlformats.org/officeDocument/2006/relationships/hyperlink" Target="mailto:will@quintessentialwines.com" TargetMode="External" /><Relationship Id="rId99" Type="http://schemas.openxmlformats.org/officeDocument/2006/relationships/hyperlink" Target="mailto:joe@quintessentialwines.com" TargetMode="External" /><Relationship Id="rId100" Type="http://schemas.openxmlformats.org/officeDocument/2006/relationships/hyperlink" Target="mailto:joe@quintessentialwines.com" TargetMode="External" /><Relationship Id="rId101" Type="http://schemas.openxmlformats.org/officeDocument/2006/relationships/hyperlink" Target="mailto:joe@quintessentialwines.com" TargetMode="External" /><Relationship Id="rId102" Type="http://schemas.openxmlformats.org/officeDocument/2006/relationships/hyperlink" Target="mailto:joe@quintessentialwines.com" TargetMode="External" /><Relationship Id="rId103" Type="http://schemas.openxmlformats.org/officeDocument/2006/relationships/hyperlink" Target="mailto:joe@quintessentialwines.com" TargetMode="External" /><Relationship Id="rId104" Type="http://schemas.openxmlformats.org/officeDocument/2006/relationships/hyperlink" Target="mailto:joe@quintessentialwines.com" TargetMode="External" /><Relationship Id="rId105" Type="http://schemas.openxmlformats.org/officeDocument/2006/relationships/hyperlink" Target="mailto:joe@quintessentialwines.com" TargetMode="External" /><Relationship Id="rId106" Type="http://schemas.openxmlformats.org/officeDocument/2006/relationships/hyperlink" Target="mailto:jill@quintessentialwines.com" TargetMode="External" /><Relationship Id="rId10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egan@quintessentialwines.com" TargetMode="External" /><Relationship Id="rId2" Type="http://schemas.openxmlformats.org/officeDocument/2006/relationships/hyperlink" Target="mailto:megan@quintessentialwines.com" TargetMode="External" /><Relationship Id="rId3" Type="http://schemas.openxmlformats.org/officeDocument/2006/relationships/hyperlink" Target="mailto:megan@quintessentialwines.com" TargetMode="External" /><Relationship Id="rId4" Type="http://schemas.openxmlformats.org/officeDocument/2006/relationships/hyperlink" Target="mailto:megan@quintessentialwines.com" TargetMode="External" /><Relationship Id="rId5" Type="http://schemas.openxmlformats.org/officeDocument/2006/relationships/hyperlink" Target="mailto:megan@quintessentialwines.com" TargetMode="External" /><Relationship Id="rId6" Type="http://schemas.openxmlformats.org/officeDocument/2006/relationships/hyperlink" Target="mailto:megan@quintessentialwines.com" TargetMode="External" /><Relationship Id="rId7" Type="http://schemas.openxmlformats.org/officeDocument/2006/relationships/hyperlink" Target="mailto:megan@quintessentialwines.com" TargetMode="External" /><Relationship Id="rId8" Type="http://schemas.openxmlformats.org/officeDocument/2006/relationships/hyperlink" Target="mailto:megan@quintessentialwines.com" TargetMode="External" /><Relationship Id="rId9" Type="http://schemas.openxmlformats.org/officeDocument/2006/relationships/hyperlink" Target="mailto:megan@quintessentialwines.com" TargetMode="External" /><Relationship Id="rId10" Type="http://schemas.openxmlformats.org/officeDocument/2006/relationships/hyperlink" Target="mailto:megan@quintessentialwines.com" TargetMode="External" /><Relationship Id="rId11" Type="http://schemas.openxmlformats.org/officeDocument/2006/relationships/hyperlink" Target="mailto:megan@quintessentialwines.com" TargetMode="External" /><Relationship Id="rId12" Type="http://schemas.openxmlformats.org/officeDocument/2006/relationships/hyperlink" Target="mailto:megan@quintessentialwines.com" TargetMode="External" /><Relationship Id="rId13" Type="http://schemas.openxmlformats.org/officeDocument/2006/relationships/hyperlink" Target="mailto:megan@quintessentialwines.com" TargetMode="External" /><Relationship Id="rId14" Type="http://schemas.openxmlformats.org/officeDocument/2006/relationships/hyperlink" Target="mailto:megan@quintessentialwines.com" TargetMode="External" /><Relationship Id="rId15" Type="http://schemas.openxmlformats.org/officeDocument/2006/relationships/hyperlink" Target="mailto:megan@quintessentialwines.com" TargetMode="External" /><Relationship Id="rId16" Type="http://schemas.openxmlformats.org/officeDocument/2006/relationships/hyperlink" Target="mailto:megan@quintessentialwines.com" TargetMode="External" /><Relationship Id="rId17" Type="http://schemas.openxmlformats.org/officeDocument/2006/relationships/hyperlink" Target="mailto:megan@quintessentialwines.com" TargetMode="External" /><Relationship Id="rId18" Type="http://schemas.openxmlformats.org/officeDocument/2006/relationships/hyperlink" Target="mailto:megan@quintessentialwines.com" TargetMode="External" /><Relationship Id="rId19" Type="http://schemas.openxmlformats.org/officeDocument/2006/relationships/hyperlink" Target="mailto:megan@quintessentialwines.com" TargetMode="External" /><Relationship Id="rId20" Type="http://schemas.openxmlformats.org/officeDocument/2006/relationships/hyperlink" Target="mailto:megan@quintessentialwines.com" TargetMode="External" /><Relationship Id="rId21" Type="http://schemas.openxmlformats.org/officeDocument/2006/relationships/hyperlink" Target="mailto:megan@quintessentialwines.com" TargetMode="External" /><Relationship Id="rId22" Type="http://schemas.openxmlformats.org/officeDocument/2006/relationships/hyperlink" Target="mailto:megan@quintessentialwines.com" TargetMode="External" /><Relationship Id="rId23" Type="http://schemas.openxmlformats.org/officeDocument/2006/relationships/hyperlink" Target="mailto:megan@quintessentialwines.com" TargetMode="External" /><Relationship Id="rId24" Type="http://schemas.openxmlformats.org/officeDocument/2006/relationships/hyperlink" Target="mailto:ryan@quintessentialwines.com" TargetMode="External" /><Relationship Id="rId25" Type="http://schemas.openxmlformats.org/officeDocument/2006/relationships/hyperlink" Target="mailto:ryan@quintessentialwines.com" TargetMode="External" /><Relationship Id="rId26" Type="http://schemas.openxmlformats.org/officeDocument/2006/relationships/hyperlink" Target="mailto:ryan@quintessentialwines.com" TargetMode="External" /><Relationship Id="rId27" Type="http://schemas.openxmlformats.org/officeDocument/2006/relationships/hyperlink" Target="mailto:ryan@quintessentialwines.com" TargetMode="External" /><Relationship Id="rId28" Type="http://schemas.openxmlformats.org/officeDocument/2006/relationships/hyperlink" Target="mailto:ryan@quintessentialwines.com" TargetMode="External" /><Relationship Id="rId29" Type="http://schemas.openxmlformats.org/officeDocument/2006/relationships/hyperlink" Target="mailto:ryan@quintessentialwines.com" TargetMode="External" /><Relationship Id="rId30" Type="http://schemas.openxmlformats.org/officeDocument/2006/relationships/hyperlink" Target="mailto:ryan@quintessentialwines.com" TargetMode="External" /><Relationship Id="rId31" Type="http://schemas.openxmlformats.org/officeDocument/2006/relationships/hyperlink" Target="mailto:dianna@quintessentialwines.com" TargetMode="External" /><Relationship Id="rId32" Type="http://schemas.openxmlformats.org/officeDocument/2006/relationships/hyperlink" Target="mailto:dianna@quintessentialwines.com" TargetMode="External" /><Relationship Id="rId33" Type="http://schemas.openxmlformats.org/officeDocument/2006/relationships/hyperlink" Target="mailto:will@quintessentialwines.com" TargetMode="External" /><Relationship Id="rId34" Type="http://schemas.openxmlformats.org/officeDocument/2006/relationships/hyperlink" Target="mailto:will@quintessentialwines.com" TargetMode="External" /><Relationship Id="rId35" Type="http://schemas.openxmlformats.org/officeDocument/2006/relationships/hyperlink" Target="mailto:will@quintessentialwines.com" TargetMode="External" /><Relationship Id="rId36" Type="http://schemas.openxmlformats.org/officeDocument/2006/relationships/hyperlink" Target="mailto:will@quintessentialwines.com" TargetMode="External" /><Relationship Id="rId37" Type="http://schemas.openxmlformats.org/officeDocument/2006/relationships/hyperlink" Target="mailto:will@quintessentialwines.com" TargetMode="External" /><Relationship Id="rId38" Type="http://schemas.openxmlformats.org/officeDocument/2006/relationships/hyperlink" Target="mailto:will@quintessentialwines.com" TargetMode="External" /><Relationship Id="rId39" Type="http://schemas.openxmlformats.org/officeDocument/2006/relationships/hyperlink" Target="mailto:megan@quintessentialwines.com" TargetMode="External" /><Relationship Id="rId40" Type="http://schemas.openxmlformats.org/officeDocument/2006/relationships/hyperlink" Target="mailto:megan@quintessentialwines.com" TargetMode="External" /><Relationship Id="rId41" Type="http://schemas.openxmlformats.org/officeDocument/2006/relationships/hyperlink" Target="mailto:megan@quintessentialwines.com" TargetMode="External" /><Relationship Id="rId42" Type="http://schemas.openxmlformats.org/officeDocument/2006/relationships/hyperlink" Target="mailto:eric@quintessentialwines.com" TargetMode="External" /><Relationship Id="rId43" Type="http://schemas.openxmlformats.org/officeDocument/2006/relationships/hyperlink" Target="mailto:eric@quintessentialwines.com" TargetMode="External" /><Relationship Id="rId44" Type="http://schemas.openxmlformats.org/officeDocument/2006/relationships/hyperlink" Target="mailto:keith@wildwestwines.com" TargetMode="External" /><Relationship Id="rId45" Type="http://schemas.openxmlformats.org/officeDocument/2006/relationships/hyperlink" Target="mailto:will@quintessentialwines.com" TargetMode="External" /><Relationship Id="rId46" Type="http://schemas.openxmlformats.org/officeDocument/2006/relationships/hyperlink" Target="mailto:will@quintessentialwines.com" TargetMode="External" /><Relationship Id="rId47" Type="http://schemas.openxmlformats.org/officeDocument/2006/relationships/hyperlink" Target="mailto:will@quintessentialwines.com" TargetMode="External" /><Relationship Id="rId48" Type="http://schemas.openxmlformats.org/officeDocument/2006/relationships/hyperlink" Target="mailto:will@quintessentialwines.com" TargetMode="External" /><Relationship Id="rId49" Type="http://schemas.openxmlformats.org/officeDocument/2006/relationships/hyperlink" Target="mailto:will@quintessentialwines.com" TargetMode="External" /><Relationship Id="rId50" Type="http://schemas.openxmlformats.org/officeDocument/2006/relationships/hyperlink" Target="mailto:will@quintessentialwines.com" TargetMode="External" /><Relationship Id="rId51" Type="http://schemas.openxmlformats.org/officeDocument/2006/relationships/hyperlink" Target="mailto:will@quintessentialwines.com" TargetMode="External" /><Relationship Id="rId52" Type="http://schemas.openxmlformats.org/officeDocument/2006/relationships/hyperlink" Target="mailto:ryan@quintessentialwines.com" TargetMode="External" /><Relationship Id="rId53" Type="http://schemas.openxmlformats.org/officeDocument/2006/relationships/hyperlink" Target="mailto:midwestbeverage@yahoo.com" TargetMode="External" /><Relationship Id="rId54" Type="http://schemas.openxmlformats.org/officeDocument/2006/relationships/hyperlink" Target="mailto:midwestbeverage@yahoo.com" TargetMode="External" /><Relationship Id="rId55" Type="http://schemas.openxmlformats.org/officeDocument/2006/relationships/hyperlink" Target="mailto:will@quintessentialwines.com" TargetMode="External" /><Relationship Id="rId56" Type="http://schemas.openxmlformats.org/officeDocument/2006/relationships/hyperlink" Target="mailto:will@quintessentialwines.com" TargetMode="External" /><Relationship Id="rId57" Type="http://schemas.openxmlformats.org/officeDocument/2006/relationships/hyperlink" Target="mailto:will@quintessentialwines.com" TargetMode="External" /><Relationship Id="rId58" Type="http://schemas.openxmlformats.org/officeDocument/2006/relationships/hyperlink" Target="mailto:will@quintessentialwines.com" TargetMode="External" /><Relationship Id="rId59" Type="http://schemas.openxmlformats.org/officeDocument/2006/relationships/hyperlink" Target="mailto:will@quintessentialwines.com" TargetMode="External" /><Relationship Id="rId60" Type="http://schemas.openxmlformats.org/officeDocument/2006/relationships/hyperlink" Target="mailto:will@quintessentialwines.com" TargetMode="External" /><Relationship Id="rId61" Type="http://schemas.openxmlformats.org/officeDocument/2006/relationships/hyperlink" Target="mailto:will@quintessentialwines.com" TargetMode="External" /><Relationship Id="rId62" Type="http://schemas.openxmlformats.org/officeDocument/2006/relationships/hyperlink" Target="mailto:will@quintessentialwines.com" TargetMode="External" /><Relationship Id="rId63" Type="http://schemas.openxmlformats.org/officeDocument/2006/relationships/hyperlink" Target="mailto:will@quintessentialwines.com" TargetMode="External" /><Relationship Id="rId64" Type="http://schemas.openxmlformats.org/officeDocument/2006/relationships/hyperlink" Target="mailto:will@quintessentialwines.com" TargetMode="External" /><Relationship Id="rId65" Type="http://schemas.openxmlformats.org/officeDocument/2006/relationships/hyperlink" Target="mailto:will@quintessentialwines.com" TargetMode="External" /><Relationship Id="rId66" Type="http://schemas.openxmlformats.org/officeDocument/2006/relationships/hyperlink" Target="mailto:curvins@international-wines.com" TargetMode="External" /><Relationship Id="rId67" Type="http://schemas.openxmlformats.org/officeDocument/2006/relationships/hyperlink" Target="mailto:megan@quintessentialwines.com" TargetMode="External" /><Relationship Id="rId68" Type="http://schemas.openxmlformats.org/officeDocument/2006/relationships/hyperlink" Target="mailto:megan@quintessentialwines.com" TargetMode="External" /><Relationship Id="rId69" Type="http://schemas.openxmlformats.org/officeDocument/2006/relationships/hyperlink" Target="mailto:megan@quintessentialwines.com" TargetMode="External" /><Relationship Id="rId70" Type="http://schemas.openxmlformats.org/officeDocument/2006/relationships/hyperlink" Target="mailto:megan@quintessentialwines.com" TargetMode="External" /><Relationship Id="rId71" Type="http://schemas.openxmlformats.org/officeDocument/2006/relationships/hyperlink" Target="mailto:megan@quintessentialwines.com" TargetMode="External" /><Relationship Id="rId72" Type="http://schemas.openxmlformats.org/officeDocument/2006/relationships/hyperlink" Target="mailto:megan@quintessentialwines.com" TargetMode="External" /><Relationship Id="rId73" Type="http://schemas.openxmlformats.org/officeDocument/2006/relationships/hyperlink" Target="mailto:megan@quintessentialwines.com" TargetMode="External" /><Relationship Id="rId74" Type="http://schemas.openxmlformats.org/officeDocument/2006/relationships/hyperlink" Target="mailto:megan@quintessentialwines.com" TargetMode="External" /><Relationship Id="rId75" Type="http://schemas.openxmlformats.org/officeDocument/2006/relationships/hyperlink" Target="mailto:megan@quintessentialwines.com" TargetMode="External" /><Relationship Id="rId76" Type="http://schemas.openxmlformats.org/officeDocument/2006/relationships/hyperlink" Target="mailto:megan@quintessentialwines.com" TargetMode="External" /><Relationship Id="rId77" Type="http://schemas.openxmlformats.org/officeDocument/2006/relationships/hyperlink" Target="mailto:megan@quintessentialwines.com" TargetMode="External" /><Relationship Id="rId78" Type="http://schemas.openxmlformats.org/officeDocument/2006/relationships/hyperlink" Target="mailto:megan@quintessentialwines.com" TargetMode="External" /><Relationship Id="rId79" Type="http://schemas.openxmlformats.org/officeDocument/2006/relationships/hyperlink" Target="mailto:dianna@quintessentialwines.com" TargetMode="External" /><Relationship Id="rId80" Type="http://schemas.openxmlformats.org/officeDocument/2006/relationships/hyperlink" Target="mailto:dianna@quintessentialwines.com" TargetMode="External" /><Relationship Id="rId81" Type="http://schemas.openxmlformats.org/officeDocument/2006/relationships/hyperlink" Target="mailto:joe@quintessentialwines.com" TargetMode="External" /><Relationship Id="rId82" Type="http://schemas.openxmlformats.org/officeDocument/2006/relationships/hyperlink" Target="mailto:joe@quintessentialwines.com" TargetMode="External" /><Relationship Id="rId83" Type="http://schemas.openxmlformats.org/officeDocument/2006/relationships/hyperlink" Target="mailto:joe@quintessentialwines.com" TargetMode="External" /><Relationship Id="rId84" Type="http://schemas.openxmlformats.org/officeDocument/2006/relationships/hyperlink" Target="mailto:joe@quintessentialwines.com" TargetMode="External" /><Relationship Id="rId85" Type="http://schemas.openxmlformats.org/officeDocument/2006/relationships/hyperlink" Target="mailto:joe@quintessentialwines.com" TargetMode="External" /><Relationship Id="rId86" Type="http://schemas.openxmlformats.org/officeDocument/2006/relationships/hyperlink" Target="mailto:joe@quintessentialwines.com" TargetMode="External" /><Relationship Id="rId87" Type="http://schemas.openxmlformats.org/officeDocument/2006/relationships/hyperlink" Target="mailto:joe@quintessentialwines.com" TargetMode="External" /><Relationship Id="rId88" Type="http://schemas.openxmlformats.org/officeDocument/2006/relationships/hyperlink" Target="mailto:megan@quintessentialwines.com" TargetMode="External" /><Relationship Id="rId89" Type="http://schemas.openxmlformats.org/officeDocument/2006/relationships/hyperlink" Target="mailto:megan@quintessentialwines.com" TargetMode="External" /><Relationship Id="rId90" Type="http://schemas.openxmlformats.org/officeDocument/2006/relationships/hyperlink" Target="mailto:megan@quintessentialwines.com" TargetMode="External" /><Relationship Id="rId91" Type="http://schemas.openxmlformats.org/officeDocument/2006/relationships/hyperlink" Target="mailto:megan@quintessentialwines.com" TargetMode="External" /><Relationship Id="rId92" Type="http://schemas.openxmlformats.org/officeDocument/2006/relationships/hyperlink" Target="mailto:megan@quintessentialwines.com" TargetMode="External" /><Relationship Id="rId93" Type="http://schemas.openxmlformats.org/officeDocument/2006/relationships/hyperlink" Target="mailto:megan@quintessentialwines.com" TargetMode="External" /><Relationship Id="rId94" Type="http://schemas.openxmlformats.org/officeDocument/2006/relationships/hyperlink" Target="mailto:bernie@selectbrandsinc.com" TargetMode="External" /><Relationship Id="rId95" Type="http://schemas.openxmlformats.org/officeDocument/2006/relationships/hyperlink" Target="mailto:bernie@selectbrandsinc.com" TargetMode="External" /><Relationship Id="rId96" Type="http://schemas.openxmlformats.org/officeDocument/2006/relationships/hyperlink" Target="mailto:bernie@selectbrandsinc.com" TargetMode="External" /><Relationship Id="rId97" Type="http://schemas.openxmlformats.org/officeDocument/2006/relationships/hyperlink" Target="mailto:curvins@international-wines.com" TargetMode="External" /><Relationship Id="rId98" Type="http://schemas.openxmlformats.org/officeDocument/2006/relationships/hyperlink" Target="mailto:will@quintessentialwines.com" TargetMode="External" /><Relationship Id="rId99" Type="http://schemas.openxmlformats.org/officeDocument/2006/relationships/hyperlink" Target="mailto:joe@quintessentialwines.com" TargetMode="External" /><Relationship Id="rId100" Type="http://schemas.openxmlformats.org/officeDocument/2006/relationships/hyperlink" Target="mailto:joe@quintessentialwines.com" TargetMode="External" /><Relationship Id="rId101" Type="http://schemas.openxmlformats.org/officeDocument/2006/relationships/hyperlink" Target="mailto:joe@quintessentialwines.com" TargetMode="External" /><Relationship Id="rId102" Type="http://schemas.openxmlformats.org/officeDocument/2006/relationships/hyperlink" Target="mailto:joe@quintessentialwines.com" TargetMode="External" /><Relationship Id="rId103" Type="http://schemas.openxmlformats.org/officeDocument/2006/relationships/hyperlink" Target="mailto:joe@quintessentialwines.com" TargetMode="External" /><Relationship Id="rId104" Type="http://schemas.openxmlformats.org/officeDocument/2006/relationships/hyperlink" Target="mailto:joe@quintessentialwines.com" TargetMode="External" /><Relationship Id="rId105" Type="http://schemas.openxmlformats.org/officeDocument/2006/relationships/hyperlink" Target="mailto:joe@quintessentialwines.com" TargetMode="External" /><Relationship Id="rId106" Type="http://schemas.openxmlformats.org/officeDocument/2006/relationships/hyperlink" Target="mailto:jill@quintessentialwines.com" TargetMode="External" /><Relationship Id="rId10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jill@quintessentialwines.com" TargetMode="External" /><Relationship Id="rId2" Type="http://schemas.openxmlformats.org/officeDocument/2006/relationships/hyperlink" Target="mailto:christina@quintessentialwines.com" TargetMode="External" /><Relationship Id="rId3" Type="http://schemas.openxmlformats.org/officeDocument/2006/relationships/hyperlink" Target="mailto:megan@quintessentialwines.com" TargetMode="External" /><Relationship Id="rId4" Type="http://schemas.openxmlformats.org/officeDocument/2006/relationships/hyperlink" Target="mailto:will@quintessentialwines.com" TargetMode="External" /><Relationship Id="rId5" Type="http://schemas.openxmlformats.org/officeDocument/2006/relationships/hyperlink" Target="mailto:ryan@quintessentialwines.com" TargetMode="External" /><Relationship Id="rId6" Type="http://schemas.openxmlformats.org/officeDocument/2006/relationships/hyperlink" Target="mailto:ryan@quintessentialwines.com" TargetMode="External" /><Relationship Id="rId7" Type="http://schemas.openxmlformats.org/officeDocument/2006/relationships/hyperlink" Target="mailto:jill@quintessentialwines.com" TargetMode="External" /><Relationship Id="rId8" Type="http://schemas.openxmlformats.org/officeDocument/2006/relationships/hyperlink" Target="mailto:dianna@quintessentialwines.com" TargetMode="External" /><Relationship Id="rId9" Type="http://schemas.openxmlformats.org/officeDocument/2006/relationships/hyperlink" Target="mailto:danni@quintessentialwines.com" TargetMode="External" /><Relationship Id="rId10" Type="http://schemas.openxmlformats.org/officeDocument/2006/relationships/hyperlink" Target="mailto:danni@quintessentialwines.com" TargetMode="External" /><Relationship Id="rId11" Type="http://schemas.openxmlformats.org/officeDocument/2006/relationships/hyperlink" Target="mailto:danni@quintessentialwines.com" TargetMode="External" /><Relationship Id="rId12" Type="http://schemas.openxmlformats.org/officeDocument/2006/relationships/hyperlink" Target="mailto:danni@quintessentialwines.com" TargetMode="External" /><Relationship Id="rId13" Type="http://schemas.openxmlformats.org/officeDocument/2006/relationships/hyperlink" Target="mailto:johnniev@cocbm.com" TargetMode="External" /><Relationship Id="rId14" Type="http://schemas.openxmlformats.org/officeDocument/2006/relationships/hyperlink" Target="mailto:jsmith@prestigebeverage.com" TargetMode="External" /><Relationship Id="rId15" Type="http://schemas.openxmlformats.org/officeDocument/2006/relationships/hyperlink" Target="mailto:jsmith@prestigebeverage.com" TargetMode="External" /><Relationship Id="rId16" Type="http://schemas.openxmlformats.org/officeDocument/2006/relationships/hyperlink" Target="mailto:midwestbeverage@yahoo.com" TargetMode="External" /><Relationship Id="rId17" Type="http://schemas.openxmlformats.org/officeDocument/2006/relationships/hyperlink" Target="mailto:clintwine@kc.rr.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altimore@flemingssteakhouse.com" TargetMode="External" /><Relationship Id="rId2" Type="http://schemas.openxmlformats.org/officeDocument/2006/relationships/hyperlink" Target="mailto:TheDomain@flemingssteakhouse.com" TargetMode="Externa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mailto:Summer@quintessentialwines.com" TargetMode="External" /><Relationship Id="rId2" Type="http://schemas.openxmlformats.org/officeDocument/2006/relationships/hyperlink" Target="mailto:Summer@quintessentialwines.com" TargetMode="External" /><Relationship Id="rId3" Type="http://schemas.openxmlformats.org/officeDocument/2006/relationships/hyperlink" Target="mailto:baltimore@flemingssteakhouse.com" TargetMode="External" /><Relationship Id="rId4" Type="http://schemas.openxmlformats.org/officeDocument/2006/relationships/hyperlink" Target="mailto:TheDomain@flemingssteakhouse.com" TargetMode="External" /><Relationship Id="rId5" Type="http://schemas.openxmlformats.org/officeDocument/2006/relationships/drawing" Target="../drawings/drawing3.xml" /><Relationship Id="rId6"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quintessentialwines.com/" TargetMode="External" /><Relationship Id="rId2" Type="http://schemas.openxmlformats.org/officeDocument/2006/relationships/hyperlink" Target="mailto:jacob@afandco.com" TargetMode="External" /><Relationship Id="rId3" Type="http://schemas.openxmlformats.org/officeDocument/2006/relationships/hyperlink" Target="mailto:emily.wines@kimptonhotels.com" TargetMode="External" /><Relationship Id="rId4" Type="http://schemas.openxmlformats.org/officeDocument/2006/relationships/hyperlink" Target="mailto:summer@quintessentialwines.com" TargetMode="Externa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7030A0"/>
    <outlinePr summaryBelow="0" summaryRight="0"/>
    <pageSetUpPr fitToPage="1"/>
  </sheetPr>
  <dimension ref="A1:J26"/>
  <sheetViews>
    <sheetView tabSelected="1" zoomScale="85" zoomScaleNormal="85" zoomScalePageLayoutView="0" workbookViewId="0" topLeftCell="A1">
      <selection activeCell="A4" sqref="A4"/>
    </sheetView>
  </sheetViews>
  <sheetFormatPr defaultColWidth="9.140625" defaultRowHeight="15"/>
  <cols>
    <col min="1" max="1" width="27.8515625" style="0" customWidth="1"/>
    <col min="2" max="2" width="45.421875" style="501" bestFit="1" customWidth="1"/>
    <col min="3" max="3" width="22.421875" style="501" bestFit="1" customWidth="1"/>
    <col min="4" max="4" width="28.8515625" style="0" customWidth="1"/>
    <col min="5" max="5" width="8.57421875" style="0" customWidth="1"/>
    <col min="6" max="6" width="7.8515625" style="0" customWidth="1"/>
  </cols>
  <sheetData>
    <row r="1" spans="1:10" ht="21" customHeight="1">
      <c r="A1" s="604" t="s">
        <v>1561</v>
      </c>
      <c r="B1" s="605"/>
      <c r="C1" s="605"/>
      <c r="D1" s="605"/>
      <c r="E1" s="194"/>
      <c r="F1" s="194"/>
      <c r="G1" s="194"/>
      <c r="H1" s="194"/>
      <c r="I1" s="194"/>
      <c r="J1" s="195"/>
    </row>
    <row r="2" spans="1:10" ht="15">
      <c r="A2" s="590" t="s">
        <v>4270</v>
      </c>
      <c r="B2" s="593" t="s">
        <v>6868</v>
      </c>
      <c r="C2" s="499"/>
      <c r="D2" s="56"/>
      <c r="E2" s="71"/>
      <c r="F2" s="55"/>
      <c r="G2" s="55"/>
      <c r="H2" s="602"/>
      <c r="I2" s="602"/>
      <c r="J2" s="603"/>
    </row>
    <row r="3" spans="1:10" ht="15">
      <c r="A3" s="151" t="s">
        <v>7555</v>
      </c>
      <c r="B3" s="500"/>
      <c r="C3" s="500"/>
      <c r="D3" s="57"/>
      <c r="E3" s="61"/>
      <c r="F3" s="57"/>
      <c r="G3" s="57"/>
      <c r="H3" s="57"/>
      <c r="I3" s="57"/>
      <c r="J3" s="62"/>
    </row>
    <row r="4" spans="1:10" ht="15">
      <c r="A4" s="576"/>
      <c r="B4" s="577"/>
      <c r="C4" s="577"/>
      <c r="D4" s="577"/>
      <c r="E4" s="576"/>
      <c r="F4" s="577"/>
      <c r="G4" s="577"/>
      <c r="H4" s="577"/>
      <c r="I4" s="577"/>
      <c r="J4" s="578"/>
    </row>
    <row r="5" spans="1:10" ht="15">
      <c r="A5" s="600" t="s">
        <v>4218</v>
      </c>
      <c r="B5" s="591" t="s">
        <v>4219</v>
      </c>
      <c r="C5" s="591" t="s">
        <v>4220</v>
      </c>
      <c r="D5" s="589" t="s">
        <v>4221</v>
      </c>
      <c r="E5" s="579"/>
      <c r="F5" s="580"/>
      <c r="G5" s="580"/>
      <c r="H5" s="580"/>
      <c r="I5" s="580"/>
      <c r="J5" s="581"/>
    </row>
    <row r="6" spans="1:10" ht="15">
      <c r="A6" s="576" t="s">
        <v>7025</v>
      </c>
      <c r="B6" s="592" t="s">
        <v>7026</v>
      </c>
      <c r="C6" s="592" t="s">
        <v>7013</v>
      </c>
      <c r="D6" s="576" t="s">
        <v>7027</v>
      </c>
      <c r="E6" s="576"/>
      <c r="F6" s="577"/>
      <c r="G6" s="577"/>
      <c r="H6" s="577"/>
      <c r="I6" s="577"/>
      <c r="J6" s="578"/>
    </row>
    <row r="7" spans="1:10" ht="15">
      <c r="A7" s="576" t="s">
        <v>4222</v>
      </c>
      <c r="B7" s="576" t="s">
        <v>4776</v>
      </c>
      <c r="C7" s="576" t="s">
        <v>4777</v>
      </c>
      <c r="D7" s="576" t="s">
        <v>4778</v>
      </c>
      <c r="E7" s="579"/>
      <c r="F7" s="580"/>
      <c r="G7" s="580"/>
      <c r="H7" s="580"/>
      <c r="I7" s="580"/>
      <c r="J7" s="581"/>
    </row>
    <row r="8" spans="1:10" ht="15">
      <c r="A8" s="576" t="s">
        <v>709</v>
      </c>
      <c r="B8" s="576" t="s">
        <v>2598</v>
      </c>
      <c r="C8" s="576" t="s">
        <v>3367</v>
      </c>
      <c r="D8" s="576" t="s">
        <v>2513</v>
      </c>
      <c r="E8" s="579"/>
      <c r="F8" s="580"/>
      <c r="G8" s="580"/>
      <c r="H8" s="580"/>
      <c r="I8" s="580"/>
      <c r="J8" s="581"/>
    </row>
    <row r="9" spans="1:10" ht="30">
      <c r="A9" s="597" t="s">
        <v>5689</v>
      </c>
      <c r="B9" s="598" t="s">
        <v>3053</v>
      </c>
      <c r="C9" s="598" t="s">
        <v>3367</v>
      </c>
      <c r="D9" s="597" t="s">
        <v>3054</v>
      </c>
      <c r="E9" s="594"/>
      <c r="F9" s="595"/>
      <c r="G9" s="595"/>
      <c r="H9" s="595"/>
      <c r="I9" s="595"/>
      <c r="J9" s="596"/>
    </row>
    <row r="10" spans="1:10" ht="30">
      <c r="A10" s="594"/>
      <c r="B10" s="592" t="s">
        <v>214</v>
      </c>
      <c r="C10" s="576" t="s">
        <v>4276</v>
      </c>
      <c r="D10" s="576" t="s">
        <v>215</v>
      </c>
      <c r="E10" s="579"/>
      <c r="F10" s="580"/>
      <c r="G10" s="580"/>
      <c r="H10" s="580"/>
      <c r="I10" s="580"/>
      <c r="J10" s="581"/>
    </row>
    <row r="11" spans="1:10" ht="29.25" customHeight="1">
      <c r="A11" s="597" t="s">
        <v>2514</v>
      </c>
      <c r="B11" s="598" t="s">
        <v>2515</v>
      </c>
      <c r="C11" s="598" t="s">
        <v>2512</v>
      </c>
      <c r="D11" s="597" t="s">
        <v>2516</v>
      </c>
      <c r="E11" s="594"/>
      <c r="F11" s="595"/>
      <c r="G11" s="595"/>
      <c r="H11" s="595"/>
      <c r="I11" s="595"/>
      <c r="J11" s="596"/>
    </row>
    <row r="12" spans="1:10" s="572" customFormat="1" ht="15">
      <c r="A12" s="576" t="s">
        <v>4273</v>
      </c>
      <c r="B12" s="576" t="s">
        <v>216</v>
      </c>
      <c r="C12" s="576" t="s">
        <v>3367</v>
      </c>
      <c r="D12" s="576" t="s">
        <v>217</v>
      </c>
      <c r="E12" s="579"/>
      <c r="F12" s="580"/>
      <c r="G12" s="580"/>
      <c r="H12" s="580"/>
      <c r="I12" s="580"/>
      <c r="J12" s="581"/>
    </row>
    <row r="13" spans="1:10" s="572" customFormat="1" ht="30">
      <c r="A13" s="576" t="s">
        <v>5690</v>
      </c>
      <c r="B13" s="592" t="s">
        <v>2978</v>
      </c>
      <c r="C13" s="592" t="s">
        <v>6011</v>
      </c>
      <c r="D13" s="576" t="s">
        <v>3056</v>
      </c>
      <c r="E13" s="579"/>
      <c r="F13" s="580"/>
      <c r="G13" s="580"/>
      <c r="H13" s="580"/>
      <c r="I13" s="580"/>
      <c r="J13" s="581"/>
    </row>
    <row r="14" spans="1:10" ht="15">
      <c r="A14" s="576" t="s">
        <v>220</v>
      </c>
      <c r="B14" s="576" t="s">
        <v>221</v>
      </c>
      <c r="C14" s="576" t="s">
        <v>3367</v>
      </c>
      <c r="D14" s="576" t="s">
        <v>222</v>
      </c>
      <c r="E14" s="579"/>
      <c r="F14" s="580"/>
      <c r="G14" s="580"/>
      <c r="H14" s="580"/>
      <c r="I14" s="580"/>
      <c r="J14" s="581"/>
    </row>
    <row r="15" spans="1:10" ht="30">
      <c r="A15" s="576" t="s">
        <v>2510</v>
      </c>
      <c r="B15" s="592" t="s">
        <v>2511</v>
      </c>
      <c r="C15" s="592" t="s">
        <v>2512</v>
      </c>
      <c r="D15" s="576" t="s">
        <v>2513</v>
      </c>
      <c r="E15" s="579"/>
      <c r="F15" s="580"/>
      <c r="G15" s="580"/>
      <c r="H15" s="580"/>
      <c r="I15" s="580"/>
      <c r="J15" s="581"/>
    </row>
    <row r="16" spans="1:10" ht="15">
      <c r="A16" s="576" t="s">
        <v>4274</v>
      </c>
      <c r="B16" s="592" t="s">
        <v>4275</v>
      </c>
      <c r="C16" s="592" t="s">
        <v>4276</v>
      </c>
      <c r="D16" s="601" t="s">
        <v>2993</v>
      </c>
      <c r="E16" s="579"/>
      <c r="F16" s="580"/>
      <c r="G16" s="580"/>
      <c r="H16" s="580"/>
      <c r="I16" s="580"/>
      <c r="J16" s="581"/>
    </row>
    <row r="17" spans="1:10" ht="15">
      <c r="A17" s="579"/>
      <c r="B17" s="592" t="s">
        <v>2995</v>
      </c>
      <c r="C17" s="576" t="s">
        <v>4276</v>
      </c>
      <c r="D17" s="576" t="s">
        <v>3009</v>
      </c>
      <c r="E17" s="579"/>
      <c r="F17" s="580"/>
      <c r="G17" s="580"/>
      <c r="H17" s="580"/>
      <c r="I17" s="580"/>
      <c r="J17" s="581"/>
    </row>
    <row r="18" spans="1:10" ht="15">
      <c r="A18" s="599" t="s">
        <v>4228</v>
      </c>
      <c r="B18" s="576" t="s">
        <v>710</v>
      </c>
      <c r="C18" s="576" t="s">
        <v>4226</v>
      </c>
      <c r="D18" s="576" t="s">
        <v>6865</v>
      </c>
      <c r="E18" s="586"/>
      <c r="F18" s="587"/>
      <c r="G18" s="587"/>
      <c r="H18" s="587"/>
      <c r="I18" s="587"/>
      <c r="J18" s="588"/>
    </row>
    <row r="19" spans="1:10" ht="15">
      <c r="A19" s="582" t="s">
        <v>6866</v>
      </c>
      <c r="B19" s="582" t="s">
        <v>447</v>
      </c>
      <c r="C19" s="582" t="s">
        <v>4276</v>
      </c>
      <c r="D19" s="582" t="s">
        <v>6867</v>
      </c>
      <c r="E19" s="583"/>
      <c r="F19" s="584"/>
      <c r="G19" s="584"/>
      <c r="H19" s="584"/>
      <c r="I19" s="584"/>
      <c r="J19" s="585"/>
    </row>
    <row r="20" spans="2:3" ht="15">
      <c r="B20"/>
      <c r="C20"/>
    </row>
    <row r="21" spans="2:3" ht="15">
      <c r="B21"/>
      <c r="C21"/>
    </row>
    <row r="22" spans="2:3" ht="15">
      <c r="B22"/>
      <c r="C22"/>
    </row>
    <row r="23" spans="2:3" ht="15">
      <c r="B23"/>
      <c r="C23"/>
    </row>
    <row r="24" spans="2:3" ht="15">
      <c r="B24"/>
      <c r="C24"/>
    </row>
    <row r="25" spans="2:3" ht="15">
      <c r="B25"/>
      <c r="C25"/>
    </row>
    <row r="26" spans="2:3" ht="15">
      <c r="B26"/>
      <c r="C26"/>
    </row>
  </sheetData>
  <sheetProtection/>
  <mergeCells count="2">
    <mergeCell ref="H2:J2"/>
    <mergeCell ref="A1:D1"/>
  </mergeCells>
  <printOptions/>
  <pageMargins left="0.25" right="0.25" top="0.22" bottom="0.16" header="0.17" footer="0.19"/>
  <pageSetup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00B0F0"/>
  </sheetPr>
  <dimension ref="A1:F251"/>
  <sheetViews>
    <sheetView zoomScalePageLayoutView="0" workbookViewId="0" topLeftCell="A218">
      <selection activeCell="F251" sqref="A219:F251"/>
    </sheetView>
  </sheetViews>
  <sheetFormatPr defaultColWidth="9.140625" defaultRowHeight="15"/>
  <cols>
    <col min="1" max="1" width="18.7109375" style="0" bestFit="1" customWidth="1"/>
    <col min="2" max="2" width="28.421875" style="0" bestFit="1" customWidth="1"/>
    <col min="3" max="3" width="26.421875" style="0" bestFit="1" customWidth="1"/>
    <col min="4" max="4" width="39.28125" style="0" bestFit="1" customWidth="1"/>
    <col min="5" max="5" width="18.8515625" style="0" bestFit="1" customWidth="1"/>
    <col min="6" max="6" width="35.00390625" style="0" customWidth="1"/>
  </cols>
  <sheetData>
    <row r="1" spans="1:5" ht="20.25">
      <c r="A1" s="699" t="s">
        <v>3347</v>
      </c>
      <c r="B1" s="700"/>
      <c r="C1" s="700"/>
      <c r="D1" s="700"/>
      <c r="E1" s="701"/>
    </row>
    <row r="2" spans="1:5" ht="15">
      <c r="A2" s="14" t="s">
        <v>296</v>
      </c>
      <c r="B2" s="337"/>
      <c r="C2" s="329"/>
      <c r="D2" s="329"/>
      <c r="E2" s="338"/>
    </row>
    <row r="3" spans="1:5" ht="15">
      <c r="A3" s="15" t="s">
        <v>297</v>
      </c>
      <c r="B3" s="329" t="s">
        <v>298</v>
      </c>
      <c r="C3" s="329" t="s">
        <v>299</v>
      </c>
      <c r="D3" s="329" t="s">
        <v>300</v>
      </c>
      <c r="E3" s="338"/>
    </row>
    <row r="4" spans="1:5" ht="15">
      <c r="A4" s="15" t="s">
        <v>2317</v>
      </c>
      <c r="B4" s="329" t="s">
        <v>301</v>
      </c>
      <c r="C4" s="329" t="s">
        <v>302</v>
      </c>
      <c r="D4" s="329" t="s">
        <v>303</v>
      </c>
      <c r="E4" s="338"/>
    </row>
    <row r="5" spans="1:5" ht="15">
      <c r="A5" s="14" t="s">
        <v>304</v>
      </c>
      <c r="B5" s="337"/>
      <c r="C5" s="329"/>
      <c r="D5" s="329"/>
      <c r="E5" s="338"/>
    </row>
    <row r="6" spans="1:5" ht="15">
      <c r="A6" s="15" t="s">
        <v>305</v>
      </c>
      <c r="B6" s="329" t="s">
        <v>306</v>
      </c>
      <c r="C6" s="329" t="s">
        <v>307</v>
      </c>
      <c r="D6" s="329" t="s">
        <v>308</v>
      </c>
      <c r="E6" s="334" t="s">
        <v>309</v>
      </c>
    </row>
    <row r="7" spans="1:5" ht="15">
      <c r="A7" s="15" t="s">
        <v>310</v>
      </c>
      <c r="B7" s="329" t="s">
        <v>311</v>
      </c>
      <c r="C7" s="329" t="s">
        <v>312</v>
      </c>
      <c r="D7" s="329" t="s">
        <v>313</v>
      </c>
      <c r="E7" s="334" t="s">
        <v>314</v>
      </c>
    </row>
    <row r="8" spans="1:5" ht="15">
      <c r="A8" s="14" t="s">
        <v>315</v>
      </c>
      <c r="B8" s="337"/>
      <c r="C8" s="329"/>
      <c r="D8" s="329"/>
      <c r="E8" s="338"/>
    </row>
    <row r="9" spans="1:5" ht="15">
      <c r="A9" s="15" t="s">
        <v>316</v>
      </c>
      <c r="B9" s="329" t="s">
        <v>317</v>
      </c>
      <c r="C9" s="329" t="s">
        <v>318</v>
      </c>
      <c r="D9" s="329" t="s">
        <v>319</v>
      </c>
      <c r="E9" s="334" t="s">
        <v>320</v>
      </c>
    </row>
    <row r="10" spans="1:5" ht="15">
      <c r="A10" s="15" t="s">
        <v>321</v>
      </c>
      <c r="B10" s="329" t="s">
        <v>322</v>
      </c>
      <c r="C10" s="329" t="s">
        <v>323</v>
      </c>
      <c r="D10" s="329" t="s">
        <v>324</v>
      </c>
      <c r="E10" s="334" t="s">
        <v>325</v>
      </c>
    </row>
    <row r="11" spans="1:5" ht="15">
      <c r="A11" s="15" t="s">
        <v>326</v>
      </c>
      <c r="B11" s="329" t="s">
        <v>327</v>
      </c>
      <c r="C11" s="329" t="s">
        <v>328</v>
      </c>
      <c r="D11" s="329" t="s">
        <v>329</v>
      </c>
      <c r="E11" s="334" t="s">
        <v>330</v>
      </c>
    </row>
    <row r="12" spans="1:5" ht="15">
      <c r="A12" s="15" t="s">
        <v>331</v>
      </c>
      <c r="B12" s="329" t="s">
        <v>332</v>
      </c>
      <c r="C12" s="329" t="s">
        <v>333</v>
      </c>
      <c r="D12" s="329" t="s">
        <v>334</v>
      </c>
      <c r="E12" s="334" t="s">
        <v>335</v>
      </c>
    </row>
    <row r="13" spans="1:5" ht="15">
      <c r="A13" s="15" t="s">
        <v>252</v>
      </c>
      <c r="B13" s="329" t="s">
        <v>336</v>
      </c>
      <c r="C13" s="329" t="s">
        <v>337</v>
      </c>
      <c r="D13" s="329" t="s">
        <v>338</v>
      </c>
      <c r="E13" s="334" t="s">
        <v>339</v>
      </c>
    </row>
    <row r="14" spans="1:5" ht="15">
      <c r="A14" s="15" t="s">
        <v>340</v>
      </c>
      <c r="B14" s="329" t="s">
        <v>341</v>
      </c>
      <c r="C14" s="329" t="s">
        <v>295</v>
      </c>
      <c r="D14" s="329" t="s">
        <v>342</v>
      </c>
      <c r="E14" s="334" t="s">
        <v>343</v>
      </c>
    </row>
    <row r="15" spans="1:5" ht="15">
      <c r="A15" s="15" t="s">
        <v>255</v>
      </c>
      <c r="B15" s="329" t="s">
        <v>344</v>
      </c>
      <c r="C15" s="329" t="s">
        <v>345</v>
      </c>
      <c r="D15" s="329" t="s">
        <v>346</v>
      </c>
      <c r="E15" s="334" t="s">
        <v>347</v>
      </c>
    </row>
    <row r="16" spans="1:5" ht="15">
      <c r="A16" s="15" t="s">
        <v>348</v>
      </c>
      <c r="B16" s="329" t="s">
        <v>349</v>
      </c>
      <c r="C16" s="329" t="s">
        <v>2297</v>
      </c>
      <c r="D16" s="329" t="s">
        <v>350</v>
      </c>
      <c r="E16" s="334" t="s">
        <v>351</v>
      </c>
    </row>
    <row r="17" spans="1:5" ht="15">
      <c r="A17" s="15" t="s">
        <v>352</v>
      </c>
      <c r="B17" s="329" t="s">
        <v>353</v>
      </c>
      <c r="C17" s="329" t="s">
        <v>354</v>
      </c>
      <c r="D17" s="329" t="s">
        <v>355</v>
      </c>
      <c r="E17" s="334" t="s">
        <v>356</v>
      </c>
    </row>
    <row r="18" spans="1:5" ht="15">
      <c r="A18" s="15" t="s">
        <v>357</v>
      </c>
      <c r="B18" s="329" t="s">
        <v>358</v>
      </c>
      <c r="C18" s="329" t="s">
        <v>359</v>
      </c>
      <c r="D18" s="329" t="s">
        <v>360</v>
      </c>
      <c r="E18" s="334" t="s">
        <v>361</v>
      </c>
    </row>
    <row r="19" spans="1:5" ht="15">
      <c r="A19" s="15" t="s">
        <v>362</v>
      </c>
      <c r="B19" s="329" t="s">
        <v>363</v>
      </c>
      <c r="C19" s="329" t="s">
        <v>2237</v>
      </c>
      <c r="D19" s="329" t="s">
        <v>364</v>
      </c>
      <c r="E19" s="334" t="s">
        <v>365</v>
      </c>
    </row>
    <row r="20" spans="1:5" ht="15">
      <c r="A20" s="14" t="s">
        <v>366</v>
      </c>
      <c r="B20" s="337"/>
      <c r="C20" s="329"/>
      <c r="D20" s="329"/>
      <c r="E20" s="338"/>
    </row>
    <row r="21" spans="1:5" ht="15">
      <c r="A21" s="15" t="s">
        <v>256</v>
      </c>
      <c r="B21" s="329" t="s">
        <v>367</v>
      </c>
      <c r="C21" s="329" t="s">
        <v>368</v>
      </c>
      <c r="D21" s="329" t="s">
        <v>369</v>
      </c>
      <c r="E21" s="334" t="s">
        <v>370</v>
      </c>
    </row>
    <row r="22" spans="1:5" ht="15">
      <c r="A22" s="15" t="s">
        <v>371</v>
      </c>
      <c r="B22" s="329" t="s">
        <v>3081</v>
      </c>
      <c r="C22" s="329" t="s">
        <v>3082</v>
      </c>
      <c r="D22" s="329" t="s">
        <v>3083</v>
      </c>
      <c r="E22" s="334" t="s">
        <v>3084</v>
      </c>
    </row>
    <row r="23" spans="1:5" ht="15">
      <c r="A23" s="14" t="s">
        <v>3085</v>
      </c>
      <c r="B23" s="337"/>
      <c r="C23" s="329"/>
      <c r="D23" s="329"/>
      <c r="E23" s="338"/>
    </row>
    <row r="24" spans="1:5" ht="15">
      <c r="A24" s="15" t="s">
        <v>3086</v>
      </c>
      <c r="B24" s="329" t="s">
        <v>3087</v>
      </c>
      <c r="C24" s="329" t="s">
        <v>3088</v>
      </c>
      <c r="D24" s="329" t="s">
        <v>3089</v>
      </c>
      <c r="E24" s="334" t="s">
        <v>3090</v>
      </c>
    </row>
    <row r="25" spans="1:5" ht="15">
      <c r="A25" s="15" t="s">
        <v>3091</v>
      </c>
      <c r="B25" s="329" t="s">
        <v>3092</v>
      </c>
      <c r="C25" s="329" t="s">
        <v>2256</v>
      </c>
      <c r="D25" s="329" t="s">
        <v>3093</v>
      </c>
      <c r="E25" s="334" t="s">
        <v>3094</v>
      </c>
    </row>
    <row r="26" spans="1:5" ht="15">
      <c r="A26" s="15" t="s">
        <v>3095</v>
      </c>
      <c r="B26" s="329" t="s">
        <v>3096</v>
      </c>
      <c r="C26" s="329" t="s">
        <v>3097</v>
      </c>
      <c r="D26" s="329" t="s">
        <v>3098</v>
      </c>
      <c r="E26" s="334" t="s">
        <v>3099</v>
      </c>
    </row>
    <row r="27" spans="1:5" ht="15">
      <c r="A27" s="15" t="s">
        <v>2328</v>
      </c>
      <c r="B27" s="329" t="s">
        <v>3100</v>
      </c>
      <c r="C27" s="329" t="s">
        <v>3101</v>
      </c>
      <c r="D27" s="329" t="s">
        <v>3102</v>
      </c>
      <c r="E27" s="334" t="s">
        <v>3103</v>
      </c>
    </row>
    <row r="28" spans="1:5" ht="15">
      <c r="A28" s="15" t="s">
        <v>2329</v>
      </c>
      <c r="B28" s="329" t="s">
        <v>3104</v>
      </c>
      <c r="C28" s="329" t="s">
        <v>3105</v>
      </c>
      <c r="D28" s="329" t="s">
        <v>3106</v>
      </c>
      <c r="E28" s="334" t="s">
        <v>3107</v>
      </c>
    </row>
    <row r="29" spans="1:5" ht="15">
      <c r="A29" s="15" t="s">
        <v>3108</v>
      </c>
      <c r="B29" s="329" t="s">
        <v>3109</v>
      </c>
      <c r="C29" s="329" t="s">
        <v>3110</v>
      </c>
      <c r="D29" s="329" t="s">
        <v>3111</v>
      </c>
      <c r="E29" s="334" t="s">
        <v>3112</v>
      </c>
    </row>
    <row r="30" spans="1:5" ht="15">
      <c r="A30" s="15" t="s">
        <v>3113</v>
      </c>
      <c r="B30" s="329" t="s">
        <v>3114</v>
      </c>
      <c r="C30" s="329" t="s">
        <v>3115</v>
      </c>
      <c r="D30" s="329" t="s">
        <v>3116</v>
      </c>
      <c r="E30" s="334" t="s">
        <v>3117</v>
      </c>
    </row>
    <row r="31" spans="1:5" ht="15">
      <c r="A31" s="15" t="s">
        <v>259</v>
      </c>
      <c r="B31" s="329" t="s">
        <v>3118</v>
      </c>
      <c r="C31" s="329" t="s">
        <v>3119</v>
      </c>
      <c r="D31" s="329" t="s">
        <v>3120</v>
      </c>
      <c r="E31" s="334" t="s">
        <v>3121</v>
      </c>
    </row>
    <row r="32" spans="1:5" ht="15">
      <c r="A32" s="15" t="s">
        <v>2332</v>
      </c>
      <c r="B32" s="329" t="s">
        <v>3122</v>
      </c>
      <c r="C32" s="329" t="s">
        <v>3123</v>
      </c>
      <c r="D32" s="329" t="s">
        <v>3124</v>
      </c>
      <c r="E32" s="334" t="s">
        <v>3125</v>
      </c>
    </row>
    <row r="33" spans="1:5" ht="15">
      <c r="A33" s="14" t="s">
        <v>3126</v>
      </c>
      <c r="B33" s="337"/>
      <c r="C33" s="329"/>
      <c r="D33" s="329"/>
      <c r="E33" s="338"/>
    </row>
    <row r="34" spans="1:5" ht="15">
      <c r="A34" s="15" t="s">
        <v>260</v>
      </c>
      <c r="B34" s="329" t="s">
        <v>3127</v>
      </c>
      <c r="C34" s="329" t="s">
        <v>3128</v>
      </c>
      <c r="D34" s="329" t="s">
        <v>3129</v>
      </c>
      <c r="E34" s="334" t="s">
        <v>3130</v>
      </c>
    </row>
    <row r="35" spans="1:5" ht="15">
      <c r="A35" s="15" t="s">
        <v>3131</v>
      </c>
      <c r="B35" s="329" t="s">
        <v>3132</v>
      </c>
      <c r="C35" s="329" t="s">
        <v>3133</v>
      </c>
      <c r="D35" s="329" t="s">
        <v>3134</v>
      </c>
      <c r="E35" s="334" t="s">
        <v>3135</v>
      </c>
    </row>
    <row r="36" spans="1:5" ht="15">
      <c r="A36" s="14" t="s">
        <v>3136</v>
      </c>
      <c r="B36" s="337"/>
      <c r="C36" s="329"/>
      <c r="D36" s="329"/>
      <c r="E36" s="338"/>
    </row>
    <row r="37" spans="1:5" ht="15">
      <c r="A37" s="15" t="s">
        <v>3137</v>
      </c>
      <c r="B37" s="329" t="s">
        <v>3138</v>
      </c>
      <c r="C37" s="329" t="s">
        <v>3139</v>
      </c>
      <c r="D37" s="329" t="s">
        <v>2967</v>
      </c>
      <c r="E37" s="334" t="s">
        <v>3140</v>
      </c>
    </row>
    <row r="38" spans="1:5" ht="15">
      <c r="A38" s="14" t="s">
        <v>3141</v>
      </c>
      <c r="B38" s="337"/>
      <c r="C38" s="329"/>
      <c r="D38" s="329"/>
      <c r="E38" s="338"/>
    </row>
    <row r="39" spans="1:5" ht="15">
      <c r="A39" s="15" t="s">
        <v>3142</v>
      </c>
      <c r="B39" s="329" t="s">
        <v>3143</v>
      </c>
      <c r="C39" s="329" t="s">
        <v>3144</v>
      </c>
      <c r="D39" s="329" t="s">
        <v>3145</v>
      </c>
      <c r="E39" s="334" t="s">
        <v>3146</v>
      </c>
    </row>
    <row r="40" spans="1:5" ht="15">
      <c r="A40" s="15" t="s">
        <v>3147</v>
      </c>
      <c r="B40" s="329" t="s">
        <v>3148</v>
      </c>
      <c r="C40" s="329" t="s">
        <v>3149</v>
      </c>
      <c r="D40" s="329" t="s">
        <v>3150</v>
      </c>
      <c r="E40" s="334" t="s">
        <v>3151</v>
      </c>
    </row>
    <row r="41" spans="1:5" ht="15">
      <c r="A41" s="15" t="s">
        <v>3152</v>
      </c>
      <c r="B41" s="329" t="s">
        <v>3153</v>
      </c>
      <c r="C41" s="329" t="s">
        <v>3154</v>
      </c>
      <c r="D41" s="329" t="s">
        <v>3155</v>
      </c>
      <c r="E41" s="334" t="s">
        <v>3156</v>
      </c>
    </row>
    <row r="42" spans="1:5" ht="15">
      <c r="A42" s="15" t="s">
        <v>3157</v>
      </c>
      <c r="B42" s="329" t="s">
        <v>3158</v>
      </c>
      <c r="C42" s="329" t="s">
        <v>3159</v>
      </c>
      <c r="D42" s="329" t="s">
        <v>3160</v>
      </c>
      <c r="E42" s="334" t="s">
        <v>3161</v>
      </c>
    </row>
    <row r="43" spans="1:5" ht="15">
      <c r="A43" s="15" t="s">
        <v>3162</v>
      </c>
      <c r="B43" s="329" t="s">
        <v>3163</v>
      </c>
      <c r="C43" s="329" t="s">
        <v>3164</v>
      </c>
      <c r="D43" s="329" t="s">
        <v>3165</v>
      </c>
      <c r="E43" s="334" t="s">
        <v>3166</v>
      </c>
    </row>
    <row r="44" spans="1:5" ht="15">
      <c r="A44" s="15" t="s">
        <v>3167</v>
      </c>
      <c r="B44" s="329" t="s">
        <v>3168</v>
      </c>
      <c r="C44" s="329" t="s">
        <v>3169</v>
      </c>
      <c r="D44" s="329" t="s">
        <v>3170</v>
      </c>
      <c r="E44" s="334" t="s">
        <v>3171</v>
      </c>
    </row>
    <row r="45" spans="1:5" ht="15">
      <c r="A45" s="14" t="s">
        <v>3172</v>
      </c>
      <c r="B45" s="337"/>
      <c r="C45" s="329"/>
      <c r="D45" s="329"/>
      <c r="E45" s="338"/>
    </row>
    <row r="46" spans="1:5" ht="15">
      <c r="A46" s="15" t="s">
        <v>266</v>
      </c>
      <c r="B46" s="329" t="s">
        <v>3173</v>
      </c>
      <c r="C46" s="329" t="s">
        <v>3174</v>
      </c>
      <c r="D46" s="329" t="s">
        <v>3175</v>
      </c>
      <c r="E46" s="334" t="s">
        <v>3176</v>
      </c>
    </row>
    <row r="47" spans="1:5" ht="15">
      <c r="A47" s="14" t="s">
        <v>3177</v>
      </c>
      <c r="B47" s="337"/>
      <c r="C47" s="329"/>
      <c r="D47" s="329"/>
      <c r="E47" s="338"/>
    </row>
    <row r="48" spans="1:5" ht="15">
      <c r="A48" s="15" t="s">
        <v>268</v>
      </c>
      <c r="B48" s="329" t="s">
        <v>3178</v>
      </c>
      <c r="C48" s="329" t="s">
        <v>3179</v>
      </c>
      <c r="D48" s="329" t="s">
        <v>3180</v>
      </c>
      <c r="E48" s="334" t="s">
        <v>3181</v>
      </c>
    </row>
    <row r="49" spans="1:5" ht="15">
      <c r="A49" s="14" t="s">
        <v>3182</v>
      </c>
      <c r="B49" s="337"/>
      <c r="C49" s="329"/>
      <c r="D49" s="329"/>
      <c r="E49" s="338"/>
    </row>
    <row r="50" spans="1:5" ht="28.5" customHeight="1">
      <c r="A50" s="15" t="s">
        <v>3183</v>
      </c>
      <c r="B50" s="339" t="s">
        <v>3184</v>
      </c>
      <c r="C50" s="329" t="s">
        <v>292</v>
      </c>
      <c r="D50" s="329" t="s">
        <v>3185</v>
      </c>
      <c r="E50" s="329" t="s">
        <v>3186</v>
      </c>
    </row>
    <row r="51" spans="1:5" ht="15">
      <c r="A51" s="14" t="s">
        <v>3187</v>
      </c>
      <c r="B51" s="337"/>
      <c r="C51" s="329"/>
      <c r="D51" s="329"/>
      <c r="E51" s="338"/>
    </row>
    <row r="52" spans="1:5" ht="15">
      <c r="A52" s="15" t="s">
        <v>3188</v>
      </c>
      <c r="B52" s="329" t="s">
        <v>3189</v>
      </c>
      <c r="C52" s="329" t="s">
        <v>3190</v>
      </c>
      <c r="D52" s="329" t="s">
        <v>3191</v>
      </c>
      <c r="E52" s="334" t="s">
        <v>3192</v>
      </c>
    </row>
    <row r="53" spans="1:5" ht="15">
      <c r="A53" s="14" t="s">
        <v>3193</v>
      </c>
      <c r="B53" s="337"/>
      <c r="C53" s="329"/>
      <c r="D53" s="329"/>
      <c r="E53" s="338"/>
    </row>
    <row r="54" spans="1:5" ht="15">
      <c r="A54" s="15" t="s">
        <v>3194</v>
      </c>
      <c r="B54" s="329" t="s">
        <v>3195</v>
      </c>
      <c r="C54" s="329" t="s">
        <v>2248</v>
      </c>
      <c r="D54" s="329" t="s">
        <v>3196</v>
      </c>
      <c r="E54" s="334" t="s">
        <v>3197</v>
      </c>
    </row>
    <row r="55" spans="1:5" ht="15">
      <c r="A55" s="15" t="s">
        <v>3198</v>
      </c>
      <c r="B55" s="329" t="s">
        <v>3199</v>
      </c>
      <c r="C55" s="329" t="s">
        <v>3200</v>
      </c>
      <c r="D55" s="329" t="s">
        <v>3201</v>
      </c>
      <c r="E55" s="334" t="s">
        <v>3202</v>
      </c>
    </row>
    <row r="56" spans="1:5" ht="15">
      <c r="A56" s="14" t="s">
        <v>3203</v>
      </c>
      <c r="B56" s="337"/>
      <c r="C56" s="329"/>
      <c r="D56" s="329"/>
      <c r="E56" s="338"/>
    </row>
    <row r="57" spans="1:5" ht="15">
      <c r="A57" s="15" t="s">
        <v>3204</v>
      </c>
      <c r="B57" s="329" t="s">
        <v>3205</v>
      </c>
      <c r="C57" s="329" t="s">
        <v>3206</v>
      </c>
      <c r="D57" s="329" t="s">
        <v>3207</v>
      </c>
      <c r="E57" s="334" t="s">
        <v>3208</v>
      </c>
    </row>
    <row r="58" spans="1:5" ht="15">
      <c r="A58" s="14" t="s">
        <v>3209</v>
      </c>
      <c r="B58" s="337"/>
      <c r="C58" s="329"/>
      <c r="D58" s="329"/>
      <c r="E58" s="338"/>
    </row>
    <row r="59" spans="1:5" ht="15">
      <c r="A59" s="15" t="s">
        <v>270</v>
      </c>
      <c r="B59" s="329" t="s">
        <v>3210</v>
      </c>
      <c r="C59" s="329" t="s">
        <v>3211</v>
      </c>
      <c r="D59" s="329" t="s">
        <v>3212</v>
      </c>
      <c r="E59" s="334" t="s">
        <v>3213</v>
      </c>
    </row>
    <row r="60" spans="1:5" ht="15">
      <c r="A60" s="14" t="s">
        <v>3214</v>
      </c>
      <c r="B60" s="337"/>
      <c r="C60" s="329"/>
      <c r="D60" s="329"/>
      <c r="E60" s="338"/>
    </row>
    <row r="61" spans="1:5" ht="15">
      <c r="A61" s="15" t="s">
        <v>3215</v>
      </c>
      <c r="B61" s="329" t="s">
        <v>3216</v>
      </c>
      <c r="C61" s="329" t="s">
        <v>3217</v>
      </c>
      <c r="D61" s="329" t="s">
        <v>3218</v>
      </c>
      <c r="E61" s="334" t="s">
        <v>3219</v>
      </c>
    </row>
    <row r="62" spans="1:5" ht="15">
      <c r="A62" s="14" t="s">
        <v>3220</v>
      </c>
      <c r="B62" s="337"/>
      <c r="C62" s="329"/>
      <c r="D62" s="329"/>
      <c r="E62" s="338"/>
    </row>
    <row r="63" spans="1:5" ht="15">
      <c r="A63" s="15" t="s">
        <v>235</v>
      </c>
      <c r="B63" s="329" t="s">
        <v>3221</v>
      </c>
      <c r="C63" s="329" t="s">
        <v>3222</v>
      </c>
      <c r="D63" s="329" t="s">
        <v>3223</v>
      </c>
      <c r="E63" s="334" t="s">
        <v>3224</v>
      </c>
    </row>
    <row r="64" spans="1:5" ht="15">
      <c r="A64" s="14" t="s">
        <v>278</v>
      </c>
      <c r="B64" s="337"/>
      <c r="C64" s="329"/>
      <c r="D64" s="329"/>
      <c r="E64" s="338"/>
    </row>
    <row r="65" spans="1:5" ht="15">
      <c r="A65" s="15" t="s">
        <v>3225</v>
      </c>
      <c r="B65" s="329" t="s">
        <v>3226</v>
      </c>
      <c r="C65" s="329" t="s">
        <v>3227</v>
      </c>
      <c r="D65" s="329" t="s">
        <v>3228</v>
      </c>
      <c r="E65" s="334" t="s">
        <v>3229</v>
      </c>
    </row>
    <row r="66" spans="1:5" ht="15">
      <c r="A66" s="15" t="s">
        <v>3230</v>
      </c>
      <c r="B66" s="329" t="s">
        <v>3231</v>
      </c>
      <c r="C66" s="329" t="s">
        <v>3232</v>
      </c>
      <c r="D66" s="329" t="s">
        <v>3233</v>
      </c>
      <c r="E66" s="334" t="s">
        <v>3234</v>
      </c>
    </row>
    <row r="67" spans="1:5" ht="15">
      <c r="A67" s="15" t="s">
        <v>3235</v>
      </c>
      <c r="B67" s="329" t="s">
        <v>3236</v>
      </c>
      <c r="C67" s="329" t="s">
        <v>3237</v>
      </c>
      <c r="D67" s="329" t="s">
        <v>3238</v>
      </c>
      <c r="E67" s="334" t="s">
        <v>3239</v>
      </c>
    </row>
    <row r="68" spans="1:5" ht="15">
      <c r="A68" s="15" t="s">
        <v>3240</v>
      </c>
      <c r="B68" s="329" t="s">
        <v>3241</v>
      </c>
      <c r="C68" s="329" t="s">
        <v>3242</v>
      </c>
      <c r="D68" s="329" t="s">
        <v>3243</v>
      </c>
      <c r="E68" s="334" t="s">
        <v>3244</v>
      </c>
    </row>
    <row r="69" spans="1:5" ht="15">
      <c r="A69" s="14" t="s">
        <v>3245</v>
      </c>
      <c r="B69" s="337"/>
      <c r="C69" s="329"/>
      <c r="D69" s="329"/>
      <c r="E69" s="338"/>
    </row>
    <row r="70" spans="1:5" ht="15">
      <c r="A70" s="15" t="s">
        <v>3246</v>
      </c>
      <c r="B70" s="329" t="s">
        <v>3247</v>
      </c>
      <c r="C70" s="329" t="s">
        <v>3248</v>
      </c>
      <c r="D70" s="329" t="s">
        <v>3249</v>
      </c>
      <c r="E70" s="334" t="s">
        <v>3250</v>
      </c>
    </row>
    <row r="71" spans="1:5" ht="15">
      <c r="A71" s="15" t="s">
        <v>3251</v>
      </c>
      <c r="B71" s="329" t="s">
        <v>3252</v>
      </c>
      <c r="C71" s="329" t="s">
        <v>3253</v>
      </c>
      <c r="D71" s="329" t="s">
        <v>3254</v>
      </c>
      <c r="E71" s="334" t="s">
        <v>3255</v>
      </c>
    </row>
    <row r="72" spans="1:5" ht="15">
      <c r="A72" s="14" t="s">
        <v>3256</v>
      </c>
      <c r="B72" s="337"/>
      <c r="C72" s="329"/>
      <c r="D72" s="329"/>
      <c r="E72" s="338"/>
    </row>
    <row r="73" spans="1:5" ht="15">
      <c r="A73" s="15" t="s">
        <v>271</v>
      </c>
      <c r="B73" s="329" t="s">
        <v>3257</v>
      </c>
      <c r="C73" s="329" t="s">
        <v>2251</v>
      </c>
      <c r="D73" s="329" t="s">
        <v>3258</v>
      </c>
      <c r="E73" s="334" t="s">
        <v>3259</v>
      </c>
    </row>
    <row r="74" spans="1:5" ht="15">
      <c r="A74" s="14" t="s">
        <v>3260</v>
      </c>
      <c r="B74" s="337"/>
      <c r="C74" s="329"/>
      <c r="D74" s="329"/>
      <c r="E74" s="338"/>
    </row>
    <row r="75" spans="1:5" ht="15">
      <c r="A75" s="15" t="s">
        <v>3261</v>
      </c>
      <c r="B75" s="329" t="s">
        <v>3262</v>
      </c>
      <c r="C75" s="329" t="s">
        <v>3263</v>
      </c>
      <c r="D75" s="329" t="s">
        <v>3264</v>
      </c>
      <c r="E75" s="334" t="s">
        <v>3265</v>
      </c>
    </row>
    <row r="76" spans="1:5" ht="15">
      <c r="A76" s="15" t="s">
        <v>279</v>
      </c>
      <c r="B76" s="329" t="s">
        <v>3266</v>
      </c>
      <c r="C76" s="329" t="s">
        <v>3267</v>
      </c>
      <c r="D76" s="329" t="s">
        <v>3268</v>
      </c>
      <c r="E76" s="334" t="s">
        <v>3269</v>
      </c>
    </row>
    <row r="77" spans="1:5" ht="15">
      <c r="A77" s="14" t="s">
        <v>3270</v>
      </c>
      <c r="B77" s="337"/>
      <c r="C77" s="329"/>
      <c r="D77" s="329"/>
      <c r="E77" s="338"/>
    </row>
    <row r="78" spans="1:5" ht="15">
      <c r="A78" s="15" t="s">
        <v>236</v>
      </c>
      <c r="B78" s="329" t="s">
        <v>3271</v>
      </c>
      <c r="C78" s="329" t="s">
        <v>3272</v>
      </c>
      <c r="D78" s="329" t="s">
        <v>3273</v>
      </c>
      <c r="E78" s="334" t="s">
        <v>3274</v>
      </c>
    </row>
    <row r="79" spans="1:5" ht="15">
      <c r="A79" s="14" t="s">
        <v>3275</v>
      </c>
      <c r="B79" s="329"/>
      <c r="C79" s="329"/>
      <c r="D79" s="329"/>
      <c r="E79" s="338"/>
    </row>
    <row r="80" spans="1:5" ht="15">
      <c r="A80" s="15" t="s">
        <v>239</v>
      </c>
      <c r="B80" s="337" t="s">
        <v>3276</v>
      </c>
      <c r="C80" s="329" t="s">
        <v>3277</v>
      </c>
      <c r="D80" s="329" t="s">
        <v>3278</v>
      </c>
      <c r="E80" s="334" t="s">
        <v>3279</v>
      </c>
    </row>
    <row r="81" spans="1:5" ht="15">
      <c r="A81" s="15" t="s">
        <v>241</v>
      </c>
      <c r="B81" s="329" t="s">
        <v>3280</v>
      </c>
      <c r="C81" s="329" t="s">
        <v>3281</v>
      </c>
      <c r="D81" s="329" t="s">
        <v>3282</v>
      </c>
      <c r="E81" s="334" t="s">
        <v>3283</v>
      </c>
    </row>
    <row r="82" spans="1:5" ht="15">
      <c r="A82" s="15" t="s">
        <v>3284</v>
      </c>
      <c r="B82" s="329" t="s">
        <v>3285</v>
      </c>
      <c r="C82" s="329" t="s">
        <v>3286</v>
      </c>
      <c r="D82" s="329" t="s">
        <v>3287</v>
      </c>
      <c r="E82" s="338"/>
    </row>
    <row r="83" spans="1:5" ht="15">
      <c r="A83" s="14" t="s">
        <v>3288</v>
      </c>
      <c r="B83" s="337"/>
      <c r="C83" s="329"/>
      <c r="D83" s="329"/>
      <c r="E83" s="338"/>
    </row>
    <row r="84" spans="1:5" ht="15">
      <c r="A84" s="15" t="s">
        <v>282</v>
      </c>
      <c r="B84" s="329" t="s">
        <v>3289</v>
      </c>
      <c r="C84" s="329" t="s">
        <v>3290</v>
      </c>
      <c r="D84" s="329" t="s">
        <v>3291</v>
      </c>
      <c r="E84" s="334" t="s">
        <v>3292</v>
      </c>
    </row>
    <row r="85" spans="1:5" ht="15">
      <c r="A85" s="14" t="s">
        <v>3293</v>
      </c>
      <c r="B85" s="337"/>
      <c r="C85" s="329"/>
      <c r="D85" s="329"/>
      <c r="E85" s="338"/>
    </row>
    <row r="86" spans="1:5" ht="15">
      <c r="A86" s="15" t="s">
        <v>284</v>
      </c>
      <c r="B86" s="329" t="s">
        <v>3294</v>
      </c>
      <c r="C86" s="329" t="s">
        <v>3295</v>
      </c>
      <c r="D86" s="329" t="s">
        <v>3296</v>
      </c>
      <c r="E86" s="334" t="s">
        <v>3297</v>
      </c>
    </row>
    <row r="87" spans="1:5" ht="15">
      <c r="A87" s="15" t="s">
        <v>3298</v>
      </c>
      <c r="B87" s="329" t="s">
        <v>3299</v>
      </c>
      <c r="C87" s="329" t="s">
        <v>3300</v>
      </c>
      <c r="D87" s="329" t="s">
        <v>3301</v>
      </c>
      <c r="E87" s="334" t="s">
        <v>3302</v>
      </c>
    </row>
    <row r="88" spans="1:5" ht="15">
      <c r="A88" s="15" t="s">
        <v>3303</v>
      </c>
      <c r="B88" s="329" t="s">
        <v>3304</v>
      </c>
      <c r="C88" s="329" t="s">
        <v>3305</v>
      </c>
      <c r="D88" s="329" t="s">
        <v>3306</v>
      </c>
      <c r="E88" s="334" t="s">
        <v>3307</v>
      </c>
    </row>
    <row r="89" spans="1:5" ht="15">
      <c r="A89" s="15" t="s">
        <v>244</v>
      </c>
      <c r="B89" s="329" t="s">
        <v>3308</v>
      </c>
      <c r="C89" s="329" t="s">
        <v>3309</v>
      </c>
      <c r="D89" s="329" t="s">
        <v>3310</v>
      </c>
      <c r="E89" s="334" t="s">
        <v>3311</v>
      </c>
    </row>
    <row r="90" spans="1:5" ht="15">
      <c r="A90" s="14" t="s">
        <v>257</v>
      </c>
      <c r="B90" s="337"/>
      <c r="C90" s="329"/>
      <c r="D90" s="329"/>
      <c r="E90" s="338"/>
    </row>
    <row r="91" spans="1:5" ht="15">
      <c r="A91" s="15" t="s">
        <v>288</v>
      </c>
      <c r="B91" s="329" t="s">
        <v>3312</v>
      </c>
      <c r="C91" s="329" t="s">
        <v>3313</v>
      </c>
      <c r="D91" s="329" t="s">
        <v>3314</v>
      </c>
      <c r="E91" s="334" t="s">
        <v>3315</v>
      </c>
    </row>
    <row r="92" spans="1:5" ht="15">
      <c r="A92" s="14" t="s">
        <v>3316</v>
      </c>
      <c r="B92" s="337"/>
      <c r="C92" s="329"/>
      <c r="D92" s="329"/>
      <c r="E92" s="338"/>
    </row>
    <row r="93" spans="1:5" ht="15">
      <c r="A93" s="15" t="s">
        <v>3317</v>
      </c>
      <c r="B93" s="329" t="s">
        <v>3318</v>
      </c>
      <c r="C93" s="329" t="s">
        <v>293</v>
      </c>
      <c r="D93" s="329" t="s">
        <v>3319</v>
      </c>
      <c r="E93" s="334" t="s">
        <v>3320</v>
      </c>
    </row>
    <row r="94" spans="1:5" ht="15">
      <c r="A94" s="15" t="s">
        <v>3321</v>
      </c>
      <c r="B94" s="329" t="s">
        <v>3322</v>
      </c>
      <c r="C94" s="329" t="s">
        <v>3323</v>
      </c>
      <c r="D94" s="329" t="s">
        <v>3324</v>
      </c>
      <c r="E94" s="334" t="s">
        <v>3325</v>
      </c>
    </row>
    <row r="95" spans="1:5" ht="15">
      <c r="A95" s="14" t="s">
        <v>3326</v>
      </c>
      <c r="B95" s="337"/>
      <c r="C95" s="329"/>
      <c r="D95" s="329"/>
      <c r="E95" s="338"/>
    </row>
    <row r="96" spans="1:5" ht="15">
      <c r="A96" s="15" t="s">
        <v>3327</v>
      </c>
      <c r="B96" s="329" t="s">
        <v>3328</v>
      </c>
      <c r="C96" s="329" t="s">
        <v>3329</v>
      </c>
      <c r="D96" s="329" t="s">
        <v>3330</v>
      </c>
      <c r="E96" s="334" t="s">
        <v>3331</v>
      </c>
    </row>
    <row r="97" spans="1:5" ht="15">
      <c r="A97" s="15" t="s">
        <v>3332</v>
      </c>
      <c r="B97" s="329" t="s">
        <v>3333</v>
      </c>
      <c r="C97" s="329" t="s">
        <v>3334</v>
      </c>
      <c r="D97" s="329" t="s">
        <v>3335</v>
      </c>
      <c r="E97" s="334" t="s">
        <v>3336</v>
      </c>
    </row>
    <row r="98" spans="1:5" ht="15">
      <c r="A98" s="15" t="s">
        <v>3337</v>
      </c>
      <c r="B98" s="329" t="s">
        <v>3338</v>
      </c>
      <c r="C98" s="329" t="s">
        <v>3339</v>
      </c>
      <c r="D98" s="329" t="s">
        <v>3340</v>
      </c>
      <c r="E98" s="334" t="s">
        <v>3341</v>
      </c>
    </row>
    <row r="99" spans="1:5" ht="15">
      <c r="A99" s="15" t="s">
        <v>3342</v>
      </c>
      <c r="B99" s="329" t="s">
        <v>3343</v>
      </c>
      <c r="C99" s="329" t="s">
        <v>3344</v>
      </c>
      <c r="D99" s="329" t="s">
        <v>3345</v>
      </c>
      <c r="E99" s="334" t="s">
        <v>3346</v>
      </c>
    </row>
    <row r="100" spans="1:5" ht="15">
      <c r="A100" s="14" t="s">
        <v>1565</v>
      </c>
      <c r="B100" s="337"/>
      <c r="C100" s="329"/>
      <c r="D100" s="329"/>
      <c r="E100" s="338"/>
    </row>
    <row r="101" spans="1:5" ht="30" customHeight="1">
      <c r="A101" s="343" t="s">
        <v>1566</v>
      </c>
      <c r="B101" s="344" t="s">
        <v>1567</v>
      </c>
      <c r="C101" s="345" t="s">
        <v>1568</v>
      </c>
      <c r="D101" s="345" t="s">
        <v>1569</v>
      </c>
      <c r="E101" s="346" t="s">
        <v>1570</v>
      </c>
    </row>
    <row r="102" spans="1:6" ht="15" customHeight="1">
      <c r="A102" s="702" t="s">
        <v>1524</v>
      </c>
      <c r="B102" s="703"/>
      <c r="C102" s="703"/>
      <c r="D102" s="703"/>
      <c r="E102" s="703"/>
      <c r="F102" s="55"/>
    </row>
    <row r="103" spans="1:6" ht="15">
      <c r="A103" s="704"/>
      <c r="B103" s="705"/>
      <c r="C103" s="705"/>
      <c r="D103" s="705"/>
      <c r="E103" s="705"/>
      <c r="F103" s="56"/>
    </row>
    <row r="104" spans="1:6" ht="15">
      <c r="A104" s="704"/>
      <c r="B104" s="705"/>
      <c r="C104" s="705"/>
      <c r="D104" s="705"/>
      <c r="E104" s="705"/>
      <c r="F104" s="56"/>
    </row>
    <row r="105" spans="1:6" ht="15">
      <c r="A105" s="704"/>
      <c r="B105" s="705"/>
      <c r="C105" s="705"/>
      <c r="D105" s="705"/>
      <c r="E105" s="705"/>
      <c r="F105" s="56"/>
    </row>
    <row r="106" spans="1:6" ht="15">
      <c r="A106" s="704"/>
      <c r="B106" s="705"/>
      <c r="C106" s="705"/>
      <c r="D106" s="705"/>
      <c r="E106" s="705"/>
      <c r="F106" s="56"/>
    </row>
    <row r="107" spans="1:6" ht="15">
      <c r="A107" s="704"/>
      <c r="B107" s="705"/>
      <c r="C107" s="705"/>
      <c r="D107" s="705"/>
      <c r="E107" s="705"/>
      <c r="F107" s="56"/>
    </row>
    <row r="108" spans="1:6" ht="15">
      <c r="A108" s="704"/>
      <c r="B108" s="705"/>
      <c r="C108" s="705"/>
      <c r="D108" s="705"/>
      <c r="E108" s="705"/>
      <c r="F108" s="56"/>
    </row>
    <row r="109" spans="1:6" ht="15">
      <c r="A109" s="704"/>
      <c r="B109" s="705"/>
      <c r="C109" s="705"/>
      <c r="D109" s="705"/>
      <c r="E109" s="705"/>
      <c r="F109" s="56"/>
    </row>
    <row r="110" spans="1:6" ht="15">
      <c r="A110" s="704"/>
      <c r="B110" s="705"/>
      <c r="C110" s="705"/>
      <c r="D110" s="705"/>
      <c r="E110" s="705"/>
      <c r="F110" s="56"/>
    </row>
    <row r="111" spans="1:6" ht="15">
      <c r="A111" s="704"/>
      <c r="B111" s="705"/>
      <c r="C111" s="705"/>
      <c r="D111" s="705"/>
      <c r="E111" s="705"/>
      <c r="F111" s="56"/>
    </row>
    <row r="112" spans="1:6" ht="15">
      <c r="A112" s="704"/>
      <c r="B112" s="705"/>
      <c r="C112" s="705"/>
      <c r="D112" s="705"/>
      <c r="E112" s="705"/>
      <c r="F112" s="56"/>
    </row>
    <row r="113" spans="1:6" ht="15">
      <c r="A113" s="704"/>
      <c r="B113" s="705"/>
      <c r="C113" s="705"/>
      <c r="D113" s="705"/>
      <c r="E113" s="705"/>
      <c r="F113" s="56"/>
    </row>
    <row r="114" spans="1:6" ht="15">
      <c r="A114" s="704"/>
      <c r="B114" s="705"/>
      <c r="C114" s="705"/>
      <c r="D114" s="705"/>
      <c r="E114" s="705"/>
      <c r="F114" s="56"/>
    </row>
    <row r="115" spans="1:6" ht="15">
      <c r="A115" s="704"/>
      <c r="B115" s="705"/>
      <c r="C115" s="705"/>
      <c r="D115" s="705"/>
      <c r="E115" s="705"/>
      <c r="F115" s="56"/>
    </row>
    <row r="116" spans="1:6" ht="15">
      <c r="A116" s="706"/>
      <c r="B116" s="707"/>
      <c r="C116" s="707"/>
      <c r="D116" s="707"/>
      <c r="E116" s="707"/>
      <c r="F116" s="57"/>
    </row>
    <row r="117" spans="1:6" ht="15">
      <c r="A117" s="321"/>
      <c r="B117" s="321"/>
      <c r="C117" s="321"/>
      <c r="D117" s="321"/>
      <c r="E117" s="321"/>
      <c r="F117" s="272"/>
    </row>
    <row r="118" spans="1:6" ht="20.25">
      <c r="A118" s="322" t="s">
        <v>682</v>
      </c>
      <c r="B118" s="323"/>
      <c r="C118" s="323"/>
      <c r="D118" s="323"/>
      <c r="E118" s="323"/>
      <c r="F118" s="323"/>
    </row>
    <row r="119" spans="1:6" ht="20.25">
      <c r="A119" s="324" t="s">
        <v>683</v>
      </c>
      <c r="B119" s="324" t="s">
        <v>684</v>
      </c>
      <c r="C119" s="325" t="s">
        <v>685</v>
      </c>
      <c r="D119" s="325" t="s">
        <v>5677</v>
      </c>
      <c r="E119" s="325" t="s">
        <v>2315</v>
      </c>
      <c r="F119" s="324" t="s">
        <v>4225</v>
      </c>
    </row>
    <row r="120" spans="1:6" ht="15">
      <c r="A120" s="14" t="s">
        <v>296</v>
      </c>
      <c r="B120" s="326"/>
      <c r="C120" s="327"/>
      <c r="D120" s="327"/>
      <c r="E120" s="327"/>
      <c r="F120" s="327"/>
    </row>
    <row r="121" spans="1:6" ht="15">
      <c r="A121" s="15" t="s">
        <v>297</v>
      </c>
      <c r="B121" s="328">
        <v>11.99</v>
      </c>
      <c r="C121" s="329" t="s">
        <v>2318</v>
      </c>
      <c r="D121" s="329" t="s">
        <v>5680</v>
      </c>
      <c r="E121" s="330" t="s">
        <v>686</v>
      </c>
      <c r="F121" s="329"/>
    </row>
    <row r="122" spans="1:6" ht="15">
      <c r="A122" s="15" t="s">
        <v>2317</v>
      </c>
      <c r="B122" s="328">
        <v>11.99</v>
      </c>
      <c r="C122" s="329" t="s">
        <v>2318</v>
      </c>
      <c r="D122" s="329" t="s">
        <v>5680</v>
      </c>
      <c r="E122" s="330" t="s">
        <v>686</v>
      </c>
      <c r="F122" s="329"/>
    </row>
    <row r="123" spans="1:6" ht="15">
      <c r="A123" s="14" t="s">
        <v>304</v>
      </c>
      <c r="B123" s="326"/>
      <c r="C123" s="45"/>
      <c r="D123" s="45"/>
      <c r="E123" s="45"/>
      <c r="F123" s="45"/>
    </row>
    <row r="124" spans="1:6" ht="15">
      <c r="A124" s="15" t="s">
        <v>305</v>
      </c>
      <c r="B124" s="331">
        <v>12</v>
      </c>
      <c r="C124" s="329" t="s">
        <v>7002</v>
      </c>
      <c r="D124" s="329" t="s">
        <v>5887</v>
      </c>
      <c r="E124" s="329" t="s">
        <v>687</v>
      </c>
      <c r="F124" s="329"/>
    </row>
    <row r="125" spans="1:6" ht="15">
      <c r="A125" s="15" t="s">
        <v>310</v>
      </c>
      <c r="B125" s="331">
        <v>12</v>
      </c>
      <c r="C125" s="329" t="s">
        <v>7002</v>
      </c>
      <c r="D125" s="329" t="s">
        <v>5887</v>
      </c>
      <c r="E125" s="329" t="s">
        <v>687</v>
      </c>
      <c r="F125" s="329"/>
    </row>
    <row r="126" spans="1:6" ht="15">
      <c r="A126" s="14" t="s">
        <v>315</v>
      </c>
      <c r="B126" s="326"/>
      <c r="C126" s="45"/>
      <c r="D126" s="45"/>
      <c r="E126" s="45"/>
      <c r="F126" s="45"/>
    </row>
    <row r="127" spans="1:6" ht="15">
      <c r="A127" s="15" t="s">
        <v>316</v>
      </c>
      <c r="B127" s="332">
        <v>12</v>
      </c>
      <c r="C127" s="329" t="s">
        <v>1562</v>
      </c>
      <c r="D127" s="329" t="s">
        <v>5713</v>
      </c>
      <c r="E127" s="329" t="s">
        <v>5683</v>
      </c>
      <c r="F127" s="329"/>
    </row>
    <row r="128" spans="1:6" ht="15">
      <c r="A128" s="15" t="s">
        <v>321</v>
      </c>
      <c r="B128" s="332">
        <v>12</v>
      </c>
      <c r="C128" s="329" t="s">
        <v>1562</v>
      </c>
      <c r="D128" s="329" t="s">
        <v>5713</v>
      </c>
      <c r="E128" s="329" t="s">
        <v>5683</v>
      </c>
      <c r="F128" s="329"/>
    </row>
    <row r="129" spans="1:6" ht="15">
      <c r="A129" s="15" t="s">
        <v>326</v>
      </c>
      <c r="B129" s="332">
        <v>12</v>
      </c>
      <c r="C129" s="329" t="s">
        <v>1562</v>
      </c>
      <c r="D129" s="329" t="s">
        <v>5713</v>
      </c>
      <c r="E129" s="329" t="s">
        <v>5683</v>
      </c>
      <c r="F129" s="329"/>
    </row>
    <row r="130" spans="1:6" ht="15">
      <c r="A130" s="15" t="s">
        <v>331</v>
      </c>
      <c r="B130" s="332">
        <v>12</v>
      </c>
      <c r="C130" s="329" t="s">
        <v>1562</v>
      </c>
      <c r="D130" s="329" t="s">
        <v>5713</v>
      </c>
      <c r="E130" s="329" t="s">
        <v>5683</v>
      </c>
      <c r="F130" s="329"/>
    </row>
    <row r="131" spans="1:6" ht="15">
      <c r="A131" s="15" t="s">
        <v>252</v>
      </c>
      <c r="B131" s="332">
        <v>12</v>
      </c>
      <c r="C131" s="329" t="s">
        <v>1562</v>
      </c>
      <c r="D131" s="329" t="s">
        <v>5713</v>
      </c>
      <c r="E131" s="329" t="s">
        <v>5683</v>
      </c>
      <c r="F131" s="329"/>
    </row>
    <row r="132" spans="1:6" ht="15">
      <c r="A132" s="15" t="s">
        <v>340</v>
      </c>
      <c r="B132" s="332">
        <v>12</v>
      </c>
      <c r="C132" s="329" t="s">
        <v>1562</v>
      </c>
      <c r="D132" s="329" t="s">
        <v>5713</v>
      </c>
      <c r="E132" s="329" t="s">
        <v>5683</v>
      </c>
      <c r="F132" s="329"/>
    </row>
    <row r="133" spans="1:6" ht="15">
      <c r="A133" s="15" t="s">
        <v>255</v>
      </c>
      <c r="B133" s="332">
        <v>12</v>
      </c>
      <c r="C133" s="329" t="s">
        <v>1562</v>
      </c>
      <c r="D133" s="329" t="s">
        <v>5713</v>
      </c>
      <c r="E133" s="329" t="s">
        <v>5683</v>
      </c>
      <c r="F133" s="329"/>
    </row>
    <row r="134" spans="1:6" ht="15">
      <c r="A134" s="15" t="s">
        <v>348</v>
      </c>
      <c r="B134" s="332">
        <v>12</v>
      </c>
      <c r="C134" s="329" t="s">
        <v>1562</v>
      </c>
      <c r="D134" s="329" t="s">
        <v>5713</v>
      </c>
      <c r="E134" s="329" t="s">
        <v>5683</v>
      </c>
      <c r="F134" s="329"/>
    </row>
    <row r="135" spans="1:6" ht="15">
      <c r="A135" s="15" t="s">
        <v>352</v>
      </c>
      <c r="B135" s="332">
        <v>12</v>
      </c>
      <c r="C135" s="329" t="s">
        <v>1562</v>
      </c>
      <c r="D135" s="329" t="s">
        <v>5713</v>
      </c>
      <c r="E135" s="329" t="s">
        <v>5683</v>
      </c>
      <c r="F135" s="329"/>
    </row>
    <row r="136" spans="1:6" ht="15">
      <c r="A136" s="15" t="s">
        <v>357</v>
      </c>
      <c r="B136" s="332">
        <v>12</v>
      </c>
      <c r="C136" s="329" t="s">
        <v>1562</v>
      </c>
      <c r="D136" s="329" t="s">
        <v>5713</v>
      </c>
      <c r="E136" s="329" t="s">
        <v>5683</v>
      </c>
      <c r="F136" s="329"/>
    </row>
    <row r="137" spans="1:6" ht="15">
      <c r="A137" s="15" t="s">
        <v>362</v>
      </c>
      <c r="B137" s="332">
        <v>12</v>
      </c>
      <c r="C137" s="329" t="s">
        <v>1562</v>
      </c>
      <c r="D137" s="329" t="s">
        <v>5713</v>
      </c>
      <c r="E137" s="329" t="s">
        <v>5683</v>
      </c>
      <c r="F137" s="329"/>
    </row>
    <row r="138" spans="1:6" ht="15">
      <c r="A138" s="14" t="s">
        <v>366</v>
      </c>
      <c r="B138" s="326"/>
      <c r="C138" s="45"/>
      <c r="D138" s="45"/>
      <c r="E138" s="45"/>
      <c r="F138" s="45"/>
    </row>
    <row r="139" spans="1:6" ht="15">
      <c r="A139" s="15" t="s">
        <v>256</v>
      </c>
      <c r="B139" s="328">
        <v>13.5</v>
      </c>
      <c r="C139" s="329" t="s">
        <v>7015</v>
      </c>
      <c r="D139" s="329" t="s">
        <v>7016</v>
      </c>
      <c r="E139" s="329" t="s">
        <v>688</v>
      </c>
      <c r="F139" s="329"/>
    </row>
    <row r="140" spans="1:6" ht="15">
      <c r="A140" s="15" t="s">
        <v>371</v>
      </c>
      <c r="B140" s="328">
        <v>13.5</v>
      </c>
      <c r="C140" s="329" t="s">
        <v>7015</v>
      </c>
      <c r="D140" s="329" t="s">
        <v>7016</v>
      </c>
      <c r="E140" s="329" t="s">
        <v>688</v>
      </c>
      <c r="F140" s="329"/>
    </row>
    <row r="141" spans="1:6" ht="15">
      <c r="A141" s="14" t="s">
        <v>3085</v>
      </c>
      <c r="B141" s="326"/>
      <c r="C141" s="45"/>
      <c r="D141" s="45"/>
      <c r="E141" s="45"/>
      <c r="F141" s="45"/>
    </row>
    <row r="142" spans="1:6" ht="15">
      <c r="A142" s="15" t="s">
        <v>3086</v>
      </c>
      <c r="B142" s="328">
        <v>13.5</v>
      </c>
      <c r="C142" s="329" t="s">
        <v>2318</v>
      </c>
      <c r="D142" s="329" t="s">
        <v>689</v>
      </c>
      <c r="E142" s="329" t="s">
        <v>690</v>
      </c>
      <c r="F142" s="329"/>
    </row>
    <row r="143" spans="1:6" ht="15">
      <c r="A143" s="15" t="s">
        <v>3091</v>
      </c>
      <c r="B143" s="328">
        <v>13.5</v>
      </c>
      <c r="C143" s="329" t="s">
        <v>2318</v>
      </c>
      <c r="D143" s="329" t="s">
        <v>689</v>
      </c>
      <c r="E143" s="329" t="s">
        <v>690</v>
      </c>
      <c r="F143" s="329"/>
    </row>
    <row r="144" spans="1:6" ht="15">
      <c r="A144" s="15" t="s">
        <v>3095</v>
      </c>
      <c r="B144" s="328">
        <v>13.5</v>
      </c>
      <c r="C144" s="329" t="s">
        <v>2318</v>
      </c>
      <c r="D144" s="329" t="s">
        <v>689</v>
      </c>
      <c r="E144" s="329" t="s">
        <v>690</v>
      </c>
      <c r="F144" s="329"/>
    </row>
    <row r="145" spans="1:6" ht="15">
      <c r="A145" s="15" t="s">
        <v>2328</v>
      </c>
      <c r="B145" s="328">
        <v>13.5</v>
      </c>
      <c r="C145" s="329" t="s">
        <v>2318</v>
      </c>
      <c r="D145" s="329" t="s">
        <v>689</v>
      </c>
      <c r="E145" s="329" t="s">
        <v>690</v>
      </c>
      <c r="F145" s="329"/>
    </row>
    <row r="146" spans="1:6" ht="15">
      <c r="A146" s="15" t="s">
        <v>2329</v>
      </c>
      <c r="B146" s="328">
        <v>13.5</v>
      </c>
      <c r="C146" s="329" t="s">
        <v>2318</v>
      </c>
      <c r="D146" s="329" t="s">
        <v>689</v>
      </c>
      <c r="E146" s="329" t="s">
        <v>690</v>
      </c>
      <c r="F146" s="329"/>
    </row>
    <row r="147" spans="1:6" ht="15">
      <c r="A147" s="15" t="s">
        <v>3108</v>
      </c>
      <c r="B147" s="328">
        <v>13.5</v>
      </c>
      <c r="C147" s="329" t="s">
        <v>2318</v>
      </c>
      <c r="D147" s="329" t="s">
        <v>689</v>
      </c>
      <c r="E147" s="329" t="s">
        <v>690</v>
      </c>
      <c r="F147" s="329"/>
    </row>
    <row r="148" spans="1:6" ht="15">
      <c r="A148" s="15" t="s">
        <v>3113</v>
      </c>
      <c r="B148" s="328">
        <v>13.5</v>
      </c>
      <c r="C148" s="329" t="s">
        <v>2318</v>
      </c>
      <c r="D148" s="329" t="s">
        <v>689</v>
      </c>
      <c r="E148" s="329" t="s">
        <v>690</v>
      </c>
      <c r="F148" s="329"/>
    </row>
    <row r="149" spans="1:6" ht="15">
      <c r="A149" s="15" t="s">
        <v>259</v>
      </c>
      <c r="B149" s="328">
        <v>13.5</v>
      </c>
      <c r="C149" s="329" t="s">
        <v>2318</v>
      </c>
      <c r="D149" s="329" t="s">
        <v>689</v>
      </c>
      <c r="E149" s="329" t="s">
        <v>690</v>
      </c>
      <c r="F149" s="329"/>
    </row>
    <row r="150" spans="1:6" ht="15">
      <c r="A150" s="15" t="s">
        <v>2332</v>
      </c>
      <c r="B150" s="328">
        <v>13.5</v>
      </c>
      <c r="C150" s="329" t="s">
        <v>2318</v>
      </c>
      <c r="D150" s="329" t="s">
        <v>689</v>
      </c>
      <c r="E150" s="329" t="s">
        <v>690</v>
      </c>
      <c r="F150" s="329"/>
    </row>
    <row r="151" spans="1:6" ht="15">
      <c r="A151" s="14" t="s">
        <v>3126</v>
      </c>
      <c r="B151" s="326"/>
      <c r="C151" s="45"/>
      <c r="D151" s="45"/>
      <c r="E151" s="45"/>
      <c r="F151" s="45"/>
    </row>
    <row r="152" spans="1:6" ht="15">
      <c r="A152" s="15" t="s">
        <v>260</v>
      </c>
      <c r="B152" s="331">
        <v>12</v>
      </c>
      <c r="C152" s="329" t="s">
        <v>2334</v>
      </c>
      <c r="D152" s="329" t="s">
        <v>691</v>
      </c>
      <c r="E152" s="329" t="s">
        <v>692</v>
      </c>
      <c r="F152" s="329"/>
    </row>
    <row r="153" spans="1:6" ht="15">
      <c r="A153" s="15" t="s">
        <v>3131</v>
      </c>
      <c r="B153" s="331">
        <v>12</v>
      </c>
      <c r="C153" s="329" t="s">
        <v>2334</v>
      </c>
      <c r="D153" s="329" t="s">
        <v>691</v>
      </c>
      <c r="E153" s="329" t="s">
        <v>692</v>
      </c>
      <c r="F153" s="329"/>
    </row>
    <row r="154" spans="1:6" ht="15">
      <c r="A154" s="14" t="s">
        <v>3136</v>
      </c>
      <c r="B154" s="326"/>
      <c r="C154" s="45"/>
      <c r="D154" s="45"/>
      <c r="E154" s="45"/>
      <c r="F154" s="45"/>
    </row>
    <row r="155" spans="1:6" ht="15">
      <c r="A155" s="15" t="s">
        <v>3137</v>
      </c>
      <c r="B155" s="332">
        <v>12</v>
      </c>
      <c r="C155" s="329" t="s">
        <v>693</v>
      </c>
      <c r="D155" s="329" t="s">
        <v>694</v>
      </c>
      <c r="E155" s="329" t="s">
        <v>695</v>
      </c>
      <c r="F155" s="329"/>
    </row>
    <row r="156" spans="1:6" ht="15">
      <c r="A156" s="14" t="s">
        <v>3141</v>
      </c>
      <c r="B156" s="326"/>
      <c r="C156" s="45"/>
      <c r="D156" s="45"/>
      <c r="E156" s="45"/>
      <c r="F156" s="45"/>
    </row>
    <row r="157" spans="1:6" ht="15">
      <c r="A157" s="15" t="s">
        <v>3142</v>
      </c>
      <c r="B157" s="332">
        <v>12.25</v>
      </c>
      <c r="C157" s="329" t="s">
        <v>5772</v>
      </c>
      <c r="D157" s="329" t="s">
        <v>5678</v>
      </c>
      <c r="E157" s="329" t="s">
        <v>5679</v>
      </c>
      <c r="F157" s="329"/>
    </row>
    <row r="158" spans="1:6" ht="15">
      <c r="A158" s="15" t="s">
        <v>3147</v>
      </c>
      <c r="B158" s="332">
        <v>12.25</v>
      </c>
      <c r="C158" s="329" t="s">
        <v>5772</v>
      </c>
      <c r="D158" s="329" t="s">
        <v>5678</v>
      </c>
      <c r="E158" s="329" t="s">
        <v>5679</v>
      </c>
      <c r="F158" s="329"/>
    </row>
    <row r="159" spans="1:6" ht="15">
      <c r="A159" s="15" t="s">
        <v>3152</v>
      </c>
      <c r="B159" s="332">
        <v>12.25</v>
      </c>
      <c r="C159" s="329" t="s">
        <v>5772</v>
      </c>
      <c r="D159" s="329" t="s">
        <v>5678</v>
      </c>
      <c r="E159" s="329" t="s">
        <v>5679</v>
      </c>
      <c r="F159" s="329"/>
    </row>
    <row r="160" spans="1:6" ht="15">
      <c r="A160" s="15" t="s">
        <v>3157</v>
      </c>
      <c r="B160" s="332">
        <v>12.25</v>
      </c>
      <c r="C160" s="329" t="s">
        <v>5772</v>
      </c>
      <c r="D160" s="329" t="s">
        <v>5678</v>
      </c>
      <c r="E160" s="329" t="s">
        <v>5679</v>
      </c>
      <c r="F160" s="329"/>
    </row>
    <row r="161" spans="1:6" ht="15">
      <c r="A161" s="15" t="s">
        <v>3162</v>
      </c>
      <c r="B161" s="332">
        <v>12.25</v>
      </c>
      <c r="C161" s="329" t="s">
        <v>5772</v>
      </c>
      <c r="D161" s="329" t="s">
        <v>5678</v>
      </c>
      <c r="E161" s="329" t="s">
        <v>5679</v>
      </c>
      <c r="F161" s="329"/>
    </row>
    <row r="162" spans="1:6" ht="15">
      <c r="A162" s="15" t="s">
        <v>3167</v>
      </c>
      <c r="B162" s="332">
        <v>12.25</v>
      </c>
      <c r="C162" s="329" t="s">
        <v>5772</v>
      </c>
      <c r="D162" s="329" t="s">
        <v>5678</v>
      </c>
      <c r="E162" s="329" t="s">
        <v>5679</v>
      </c>
      <c r="F162" s="329"/>
    </row>
    <row r="163" spans="1:6" ht="15">
      <c r="A163" s="14" t="s">
        <v>3172</v>
      </c>
      <c r="B163" s="326"/>
      <c r="C163" s="45"/>
      <c r="D163" s="45"/>
      <c r="E163" s="45"/>
      <c r="F163" s="45"/>
    </row>
    <row r="164" spans="1:6" ht="15">
      <c r="A164" s="15" t="s">
        <v>266</v>
      </c>
      <c r="B164" s="333">
        <v>13.33</v>
      </c>
      <c r="C164" s="329" t="s">
        <v>2318</v>
      </c>
      <c r="D164" s="329" t="s">
        <v>5855</v>
      </c>
      <c r="E164" s="329" t="s">
        <v>5905</v>
      </c>
      <c r="F164" s="329"/>
    </row>
    <row r="165" spans="1:6" ht="15">
      <c r="A165" s="14" t="s">
        <v>3177</v>
      </c>
      <c r="B165" s="326"/>
      <c r="C165" s="45"/>
      <c r="D165" s="45"/>
      <c r="E165" s="45"/>
      <c r="F165" s="45"/>
    </row>
    <row r="166" spans="1:6" ht="15">
      <c r="A166" s="15" t="s">
        <v>268</v>
      </c>
      <c r="B166" s="328">
        <v>13.5</v>
      </c>
      <c r="C166" s="329" t="s">
        <v>2318</v>
      </c>
      <c r="D166" s="329" t="s">
        <v>5908</v>
      </c>
      <c r="E166" s="329" t="s">
        <v>5681</v>
      </c>
      <c r="F166" s="329"/>
    </row>
    <row r="167" spans="1:6" ht="15">
      <c r="A167" s="14" t="s">
        <v>3182</v>
      </c>
      <c r="B167" s="326"/>
      <c r="C167" s="45"/>
      <c r="D167" s="45"/>
      <c r="E167" s="45"/>
      <c r="F167" s="45"/>
    </row>
    <row r="168" spans="1:6" ht="15">
      <c r="A168" s="15" t="s">
        <v>3183</v>
      </c>
      <c r="B168" s="328">
        <v>13.67</v>
      </c>
      <c r="C168" s="329" t="s">
        <v>2318</v>
      </c>
      <c r="D168" s="329" t="s">
        <v>696</v>
      </c>
      <c r="E168" s="329" t="s">
        <v>5997</v>
      </c>
      <c r="F168" s="329"/>
    </row>
    <row r="169" spans="1:6" ht="15">
      <c r="A169" s="14" t="s">
        <v>3187</v>
      </c>
      <c r="B169" s="326"/>
      <c r="C169" s="45"/>
      <c r="D169" s="45"/>
      <c r="E169" s="45"/>
      <c r="F169" s="45"/>
    </row>
    <row r="170" spans="1:6" ht="15">
      <c r="A170" s="15" t="s">
        <v>3188</v>
      </c>
      <c r="B170" s="328">
        <v>13.33</v>
      </c>
      <c r="C170" s="329" t="s">
        <v>409</v>
      </c>
      <c r="D170" s="329" t="s">
        <v>5684</v>
      </c>
      <c r="E170" s="334" t="s">
        <v>5685</v>
      </c>
      <c r="F170" s="329"/>
    </row>
    <row r="171" spans="1:6" ht="15">
      <c r="A171" s="14" t="s">
        <v>3193</v>
      </c>
      <c r="B171" s="326"/>
      <c r="C171" s="45"/>
      <c r="D171" s="45"/>
      <c r="E171" s="45"/>
      <c r="F171" s="45"/>
    </row>
    <row r="172" spans="1:6" ht="15">
      <c r="A172" s="15" t="s">
        <v>3194</v>
      </c>
      <c r="B172" s="328">
        <v>13.33</v>
      </c>
      <c r="C172" s="329" t="s">
        <v>5674</v>
      </c>
      <c r="D172" s="329" t="s">
        <v>5858</v>
      </c>
      <c r="E172" s="329" t="s">
        <v>5915</v>
      </c>
      <c r="F172" s="335" t="s">
        <v>697</v>
      </c>
    </row>
    <row r="173" spans="1:6" ht="15">
      <c r="A173" s="15" t="s">
        <v>3198</v>
      </c>
      <c r="B173" s="328">
        <v>13.33</v>
      </c>
      <c r="C173" s="329" t="s">
        <v>5674</v>
      </c>
      <c r="D173" s="329" t="s">
        <v>5858</v>
      </c>
      <c r="E173" s="329" t="s">
        <v>5915</v>
      </c>
      <c r="F173" s="335" t="s">
        <v>697</v>
      </c>
    </row>
    <row r="174" spans="1:6" ht="15">
      <c r="A174" s="14" t="s">
        <v>3203</v>
      </c>
      <c r="B174" s="328"/>
      <c r="C174" s="45"/>
      <c r="D174" s="45"/>
      <c r="E174" s="45"/>
      <c r="F174" s="45"/>
    </row>
    <row r="175" spans="1:6" ht="15">
      <c r="A175" s="15" t="s">
        <v>3204</v>
      </c>
      <c r="B175" s="328">
        <v>13.33</v>
      </c>
      <c r="C175" s="329" t="s">
        <v>698</v>
      </c>
      <c r="D175" s="329" t="s">
        <v>699</v>
      </c>
      <c r="E175" s="334" t="s">
        <v>700</v>
      </c>
      <c r="F175" s="45"/>
    </row>
    <row r="176" spans="1:6" ht="15">
      <c r="A176" s="14" t="s">
        <v>3209</v>
      </c>
      <c r="B176" s="328"/>
      <c r="C176" s="45"/>
      <c r="D176" s="45"/>
      <c r="E176" s="45"/>
      <c r="F176" s="45"/>
    </row>
    <row r="177" spans="1:6" ht="15">
      <c r="A177" s="15" t="s">
        <v>270</v>
      </c>
      <c r="B177" s="328">
        <v>14.33</v>
      </c>
      <c r="C177" s="329" t="s">
        <v>7017</v>
      </c>
      <c r="D177" s="329" t="s">
        <v>701</v>
      </c>
      <c r="E177" s="329" t="s">
        <v>7018</v>
      </c>
      <c r="F177" s="335" t="s">
        <v>702</v>
      </c>
    </row>
    <row r="178" spans="1:6" ht="15">
      <c r="A178" s="14" t="s">
        <v>3214</v>
      </c>
      <c r="B178" s="328"/>
      <c r="C178" s="45"/>
      <c r="D178" s="45"/>
      <c r="E178" s="45"/>
      <c r="F178" s="45"/>
    </row>
    <row r="179" spans="1:6" ht="15">
      <c r="A179" s="15" t="s">
        <v>3215</v>
      </c>
      <c r="B179" s="328">
        <v>13.55</v>
      </c>
      <c r="C179" s="329" t="s">
        <v>5918</v>
      </c>
      <c r="D179" s="329" t="s">
        <v>5856</v>
      </c>
      <c r="E179" s="329" t="s">
        <v>7007</v>
      </c>
      <c r="F179" s="335" t="s">
        <v>703</v>
      </c>
    </row>
    <row r="180" spans="1:6" ht="15">
      <c r="A180" s="14" t="s">
        <v>3220</v>
      </c>
      <c r="B180" s="328"/>
      <c r="C180" s="45"/>
      <c r="D180" s="45"/>
      <c r="E180" s="45"/>
      <c r="F180" s="45"/>
    </row>
    <row r="181" spans="1:6" ht="15">
      <c r="A181" s="15" t="s">
        <v>235</v>
      </c>
      <c r="B181" s="328">
        <v>11.96</v>
      </c>
      <c r="C181" s="329" t="s">
        <v>7019</v>
      </c>
      <c r="D181" s="329" t="s">
        <v>5861</v>
      </c>
      <c r="E181" s="329" t="s">
        <v>5942</v>
      </c>
      <c r="F181" s="45"/>
    </row>
    <row r="182" spans="1:6" ht="15">
      <c r="A182" s="14" t="s">
        <v>278</v>
      </c>
      <c r="B182" s="328"/>
      <c r="C182" s="45"/>
      <c r="D182" s="45"/>
      <c r="E182" s="45"/>
      <c r="F182" s="45"/>
    </row>
    <row r="183" spans="1:6" ht="15">
      <c r="A183" s="15" t="s">
        <v>3225</v>
      </c>
      <c r="B183" s="328">
        <v>13.33</v>
      </c>
      <c r="C183" s="329" t="s">
        <v>7002</v>
      </c>
      <c r="D183" s="329" t="s">
        <v>5673</v>
      </c>
      <c r="E183" s="329" t="s">
        <v>5795</v>
      </c>
      <c r="F183" s="335" t="s">
        <v>704</v>
      </c>
    </row>
    <row r="184" spans="1:6" ht="15">
      <c r="A184" s="15" t="s">
        <v>3230</v>
      </c>
      <c r="B184" s="328">
        <v>13.33</v>
      </c>
      <c r="C184" s="329" t="s">
        <v>7002</v>
      </c>
      <c r="D184" s="329" t="s">
        <v>5673</v>
      </c>
      <c r="E184" s="329" t="s">
        <v>5795</v>
      </c>
      <c r="F184" s="335" t="s">
        <v>704</v>
      </c>
    </row>
    <row r="185" spans="1:6" ht="15">
      <c r="A185" s="15" t="s">
        <v>3235</v>
      </c>
      <c r="B185" s="328">
        <v>13.33</v>
      </c>
      <c r="C185" s="329" t="s">
        <v>7002</v>
      </c>
      <c r="D185" s="329" t="s">
        <v>5673</v>
      </c>
      <c r="E185" s="329" t="s">
        <v>5795</v>
      </c>
      <c r="F185" s="335" t="s">
        <v>704</v>
      </c>
    </row>
    <row r="186" spans="1:6" ht="15">
      <c r="A186" s="15" t="s">
        <v>3240</v>
      </c>
      <c r="B186" s="328">
        <v>13.33</v>
      </c>
      <c r="C186" s="329" t="s">
        <v>7002</v>
      </c>
      <c r="D186" s="329" t="s">
        <v>5673</v>
      </c>
      <c r="E186" s="329" t="s">
        <v>5795</v>
      </c>
      <c r="F186" s="335" t="s">
        <v>704</v>
      </c>
    </row>
    <row r="187" spans="1:6" ht="15">
      <c r="A187" s="14" t="s">
        <v>3245</v>
      </c>
      <c r="B187" s="328"/>
      <c r="C187" s="45"/>
      <c r="D187" s="45"/>
      <c r="E187" s="45"/>
      <c r="F187" s="45"/>
    </row>
    <row r="188" spans="1:6" ht="15">
      <c r="A188" s="15" t="s">
        <v>3246</v>
      </c>
      <c r="B188" s="328">
        <v>13.33</v>
      </c>
      <c r="C188" s="329" t="s">
        <v>7002</v>
      </c>
      <c r="D188" s="329" t="s">
        <v>5673</v>
      </c>
      <c r="E188" s="329" t="s">
        <v>5795</v>
      </c>
      <c r="F188" s="335" t="s">
        <v>704</v>
      </c>
    </row>
    <row r="189" spans="1:6" ht="15">
      <c r="A189" s="15" t="s">
        <v>3251</v>
      </c>
      <c r="B189" s="328">
        <v>13.33</v>
      </c>
      <c r="C189" s="329" t="s">
        <v>7002</v>
      </c>
      <c r="D189" s="329" t="s">
        <v>5673</v>
      </c>
      <c r="E189" s="329" t="s">
        <v>5795</v>
      </c>
      <c r="F189" s="335" t="s">
        <v>704</v>
      </c>
    </row>
    <row r="190" spans="1:6" ht="15">
      <c r="A190" s="14" t="s">
        <v>3256</v>
      </c>
      <c r="B190" s="328"/>
      <c r="C190" s="45"/>
      <c r="D190" s="45"/>
      <c r="E190" s="45"/>
      <c r="F190" s="45"/>
    </row>
    <row r="191" spans="1:6" ht="15">
      <c r="A191" s="15" t="s">
        <v>271</v>
      </c>
      <c r="B191" s="328">
        <v>13.32</v>
      </c>
      <c r="C191" s="329" t="s">
        <v>705</v>
      </c>
      <c r="D191" s="329" t="s">
        <v>706</v>
      </c>
      <c r="E191" s="329" t="s">
        <v>707</v>
      </c>
      <c r="F191" s="45"/>
    </row>
    <row r="192" spans="1:6" ht="15">
      <c r="A192" s="14" t="s">
        <v>3260</v>
      </c>
      <c r="B192" s="328"/>
      <c r="C192" s="45"/>
      <c r="D192" s="45"/>
      <c r="E192" s="45"/>
      <c r="F192" s="45"/>
    </row>
    <row r="193" spans="1:6" ht="15">
      <c r="A193" s="15" t="s">
        <v>3261</v>
      </c>
      <c r="B193" s="328">
        <v>13.33</v>
      </c>
      <c r="C193" s="329" t="s">
        <v>415</v>
      </c>
      <c r="D193" s="329" t="s">
        <v>708</v>
      </c>
      <c r="E193" s="334" t="s">
        <v>2951</v>
      </c>
      <c r="F193" s="45"/>
    </row>
    <row r="194" spans="1:6" ht="15">
      <c r="A194" s="15" t="s">
        <v>279</v>
      </c>
      <c r="B194" s="328">
        <v>13.33</v>
      </c>
      <c r="C194" s="329" t="s">
        <v>415</v>
      </c>
      <c r="D194" s="329" t="s">
        <v>2952</v>
      </c>
      <c r="E194" s="334" t="s">
        <v>2953</v>
      </c>
      <c r="F194" s="45"/>
    </row>
    <row r="195" spans="1:6" ht="15">
      <c r="A195" s="14" t="s">
        <v>3270</v>
      </c>
      <c r="B195" s="328"/>
      <c r="C195" s="45"/>
      <c r="D195" s="45"/>
      <c r="E195" s="45"/>
      <c r="F195" s="45"/>
    </row>
    <row r="196" spans="1:6" ht="15">
      <c r="A196" s="15" t="s">
        <v>236</v>
      </c>
      <c r="B196" s="328">
        <v>12.59</v>
      </c>
      <c r="C196" s="329" t="s">
        <v>237</v>
      </c>
      <c r="D196" s="329" t="s">
        <v>5951</v>
      </c>
      <c r="E196" s="329" t="s">
        <v>2954</v>
      </c>
      <c r="F196" s="45"/>
    </row>
    <row r="197" spans="1:6" ht="15">
      <c r="A197" s="14" t="s">
        <v>3275</v>
      </c>
      <c r="B197" s="328"/>
      <c r="C197" s="45"/>
      <c r="D197" s="45"/>
      <c r="E197" s="45"/>
      <c r="F197" s="45"/>
    </row>
    <row r="198" spans="1:6" ht="15">
      <c r="A198" s="15" t="s">
        <v>239</v>
      </c>
      <c r="B198" s="333">
        <v>19.99</v>
      </c>
      <c r="C198" s="329" t="s">
        <v>2955</v>
      </c>
      <c r="D198" s="329" t="s">
        <v>5687</v>
      </c>
      <c r="E198" s="329" t="s">
        <v>5688</v>
      </c>
      <c r="F198" s="45"/>
    </row>
    <row r="199" spans="1:6" ht="15">
      <c r="A199" s="15" t="s">
        <v>241</v>
      </c>
      <c r="B199" s="333">
        <v>19.99</v>
      </c>
      <c r="C199" s="329" t="s">
        <v>2955</v>
      </c>
      <c r="D199" s="329" t="s">
        <v>5687</v>
      </c>
      <c r="E199" s="329" t="s">
        <v>5688</v>
      </c>
      <c r="F199" s="336"/>
    </row>
    <row r="200" spans="1:6" ht="15">
      <c r="A200" s="15" t="s">
        <v>3284</v>
      </c>
      <c r="B200" s="333">
        <v>19.99</v>
      </c>
      <c r="C200" s="329" t="s">
        <v>2955</v>
      </c>
      <c r="D200" s="329" t="s">
        <v>5687</v>
      </c>
      <c r="E200" s="329" t="s">
        <v>5688</v>
      </c>
      <c r="F200" s="45"/>
    </row>
    <row r="201" spans="1:6" ht="15">
      <c r="A201" s="14" t="s">
        <v>3288</v>
      </c>
      <c r="B201" s="328"/>
      <c r="C201" s="45"/>
      <c r="D201" s="45"/>
      <c r="E201" s="45"/>
      <c r="F201" s="45"/>
    </row>
    <row r="202" spans="1:6" ht="15">
      <c r="A202" s="15" t="s">
        <v>282</v>
      </c>
      <c r="B202" s="328">
        <v>12.5</v>
      </c>
      <c r="C202" s="329" t="s">
        <v>2956</v>
      </c>
      <c r="D202" s="329" t="s">
        <v>2957</v>
      </c>
      <c r="E202" s="329" t="s">
        <v>2958</v>
      </c>
      <c r="F202" s="45"/>
    </row>
    <row r="203" spans="1:6" ht="15">
      <c r="A203" s="14" t="s">
        <v>3293</v>
      </c>
      <c r="B203" s="328"/>
      <c r="C203" s="45"/>
      <c r="D203" s="45"/>
      <c r="E203" s="45"/>
      <c r="F203" s="45"/>
    </row>
    <row r="204" spans="1:6" ht="15">
      <c r="A204" s="15" t="s">
        <v>284</v>
      </c>
      <c r="B204" s="328">
        <v>12.99</v>
      </c>
      <c r="C204" s="329" t="s">
        <v>2318</v>
      </c>
      <c r="D204" s="329" t="s">
        <v>5862</v>
      </c>
      <c r="E204" s="329" t="s">
        <v>7020</v>
      </c>
      <c r="F204" s="45"/>
    </row>
    <row r="205" spans="1:6" ht="15">
      <c r="A205" s="15" t="s">
        <v>3298</v>
      </c>
      <c r="B205" s="328">
        <v>12.99</v>
      </c>
      <c r="C205" s="329" t="s">
        <v>2318</v>
      </c>
      <c r="D205" s="329" t="s">
        <v>5862</v>
      </c>
      <c r="E205" s="329" t="s">
        <v>7020</v>
      </c>
      <c r="F205" s="45"/>
    </row>
    <row r="206" spans="1:6" ht="15">
      <c r="A206" s="15" t="s">
        <v>3303</v>
      </c>
      <c r="B206" s="328">
        <v>12.99</v>
      </c>
      <c r="C206" s="329" t="s">
        <v>2318</v>
      </c>
      <c r="D206" s="329" t="s">
        <v>5862</v>
      </c>
      <c r="E206" s="329" t="s">
        <v>7020</v>
      </c>
      <c r="F206" s="45"/>
    </row>
    <row r="207" spans="1:6" ht="15">
      <c r="A207" s="15" t="s">
        <v>244</v>
      </c>
      <c r="B207" s="328">
        <v>12.99</v>
      </c>
      <c r="C207" s="329" t="s">
        <v>2318</v>
      </c>
      <c r="D207" s="329" t="s">
        <v>5862</v>
      </c>
      <c r="E207" s="329" t="s">
        <v>7020</v>
      </c>
      <c r="F207" s="45"/>
    </row>
    <row r="208" spans="1:6" ht="15">
      <c r="A208" s="14" t="s">
        <v>257</v>
      </c>
      <c r="B208" s="328"/>
      <c r="C208" s="45"/>
      <c r="D208" s="45"/>
      <c r="E208" s="45"/>
      <c r="F208" s="45"/>
    </row>
    <row r="209" spans="1:6" ht="15">
      <c r="A209" s="15" t="s">
        <v>288</v>
      </c>
      <c r="B209" s="328">
        <v>12.59</v>
      </c>
      <c r="C209" s="329" t="s">
        <v>237</v>
      </c>
      <c r="D209" s="329" t="s">
        <v>2959</v>
      </c>
      <c r="E209" s="329" t="s">
        <v>2960</v>
      </c>
      <c r="F209" s="45"/>
    </row>
    <row r="210" spans="1:6" ht="15">
      <c r="A210" s="14" t="s">
        <v>3316</v>
      </c>
      <c r="B210" s="328"/>
      <c r="C210" s="45"/>
      <c r="D210" s="45"/>
      <c r="E210" s="45"/>
      <c r="F210" s="45"/>
    </row>
    <row r="211" spans="1:6" ht="15">
      <c r="A211" s="15" t="s">
        <v>3317</v>
      </c>
      <c r="B211" s="328">
        <v>13.33</v>
      </c>
      <c r="C211" s="329" t="s">
        <v>409</v>
      </c>
      <c r="D211" s="329" t="s">
        <v>5684</v>
      </c>
      <c r="E211" s="334" t="s">
        <v>5685</v>
      </c>
      <c r="F211" s="45"/>
    </row>
    <row r="212" spans="1:6" ht="15">
      <c r="A212" s="15" t="s">
        <v>3321</v>
      </c>
      <c r="B212" s="328">
        <v>13.33</v>
      </c>
      <c r="C212" s="329" t="s">
        <v>409</v>
      </c>
      <c r="D212" s="329" t="s">
        <v>5684</v>
      </c>
      <c r="E212" s="334" t="s">
        <v>5685</v>
      </c>
      <c r="F212" s="45"/>
    </row>
    <row r="213" spans="1:6" ht="15">
      <c r="A213" s="14" t="s">
        <v>3326</v>
      </c>
      <c r="B213" s="328"/>
      <c r="C213" s="45"/>
      <c r="D213" s="45"/>
      <c r="E213" s="45"/>
      <c r="F213" s="45"/>
    </row>
    <row r="214" spans="1:6" ht="15">
      <c r="A214" s="15" t="s">
        <v>3327</v>
      </c>
      <c r="B214" s="328">
        <v>15.08</v>
      </c>
      <c r="C214" s="329" t="s">
        <v>2961</v>
      </c>
      <c r="D214" s="329" t="s">
        <v>6005</v>
      </c>
      <c r="E214" s="329" t="s">
        <v>6006</v>
      </c>
      <c r="F214" s="335" t="s">
        <v>2962</v>
      </c>
    </row>
    <row r="215" spans="1:6" ht="15">
      <c r="A215" s="15" t="s">
        <v>3332</v>
      </c>
      <c r="B215" s="328">
        <v>15.08</v>
      </c>
      <c r="C215" s="329" t="s">
        <v>2963</v>
      </c>
      <c r="D215" s="329" t="s">
        <v>6005</v>
      </c>
      <c r="E215" s="329" t="s">
        <v>6006</v>
      </c>
      <c r="F215" s="335" t="s">
        <v>2962</v>
      </c>
    </row>
    <row r="216" spans="1:6" ht="15">
      <c r="A216" s="15" t="s">
        <v>3337</v>
      </c>
      <c r="B216" s="328">
        <v>14.24</v>
      </c>
      <c r="C216" s="329" t="s">
        <v>2961</v>
      </c>
      <c r="D216" s="329" t="s">
        <v>2964</v>
      </c>
      <c r="E216" s="329" t="s">
        <v>2965</v>
      </c>
      <c r="F216" s="335" t="s">
        <v>2966</v>
      </c>
    </row>
    <row r="217" spans="1:6" ht="15">
      <c r="A217" s="15" t="s">
        <v>3342</v>
      </c>
      <c r="B217" s="328">
        <v>15.08</v>
      </c>
      <c r="C217" s="329" t="s">
        <v>2961</v>
      </c>
      <c r="D217" s="329" t="s">
        <v>6005</v>
      </c>
      <c r="E217" s="329" t="s">
        <v>6006</v>
      </c>
      <c r="F217" s="335" t="s">
        <v>2962</v>
      </c>
    </row>
    <row r="218" spans="1:6" ht="15">
      <c r="A218" s="272"/>
      <c r="B218" s="272"/>
      <c r="C218" s="272"/>
      <c r="D218" s="272"/>
      <c r="E218" s="272"/>
      <c r="F218" s="272"/>
    </row>
    <row r="219" spans="1:6" ht="15.75">
      <c r="A219" s="250">
        <v>40756</v>
      </c>
      <c r="B219" s="55"/>
      <c r="C219" s="55"/>
      <c r="D219" s="55"/>
      <c r="E219" s="55"/>
      <c r="F219" s="58"/>
    </row>
    <row r="220" spans="1:6" ht="15.75">
      <c r="A220" s="147" t="s">
        <v>2968</v>
      </c>
      <c r="B220" s="56"/>
      <c r="C220" s="56"/>
      <c r="D220" s="56"/>
      <c r="E220" s="56"/>
      <c r="F220" s="60"/>
    </row>
    <row r="221" spans="1:6" ht="15.75">
      <c r="A221" s="147"/>
      <c r="B221" s="56"/>
      <c r="C221" s="56"/>
      <c r="D221" s="56"/>
      <c r="E221" s="56"/>
      <c r="F221" s="60"/>
    </row>
    <row r="222" spans="1:6" ht="15.75">
      <c r="A222" s="147" t="s">
        <v>389</v>
      </c>
      <c r="B222" s="56"/>
      <c r="C222" s="56"/>
      <c r="D222" s="56"/>
      <c r="E222" s="56"/>
      <c r="F222" s="60"/>
    </row>
    <row r="223" spans="1:6" ht="15.75">
      <c r="A223" s="147" t="s">
        <v>2969</v>
      </c>
      <c r="B223" s="56"/>
      <c r="C223" s="56"/>
      <c r="D223" s="56"/>
      <c r="E223" s="56"/>
      <c r="F223" s="60"/>
    </row>
    <row r="224" spans="1:6" ht="15.75">
      <c r="A224" s="147"/>
      <c r="B224" s="56"/>
      <c r="C224" s="56"/>
      <c r="D224" s="56"/>
      <c r="E224" s="56"/>
      <c r="F224" s="60"/>
    </row>
    <row r="225" spans="1:6" ht="20.25">
      <c r="A225" s="251" t="s">
        <v>390</v>
      </c>
      <c r="B225" s="56"/>
      <c r="C225" s="56"/>
      <c r="D225" s="56"/>
      <c r="E225" s="56"/>
      <c r="F225" s="60"/>
    </row>
    <row r="226" spans="1:6" ht="15.75">
      <c r="A226" s="147"/>
      <c r="B226" s="56"/>
      <c r="C226" s="56"/>
      <c r="D226" s="56"/>
      <c r="E226" s="56"/>
      <c r="F226" s="60"/>
    </row>
    <row r="227" spans="1:6" ht="21">
      <c r="A227" s="252" t="s">
        <v>2970</v>
      </c>
      <c r="B227" s="56"/>
      <c r="C227" s="56"/>
      <c r="D227" s="56"/>
      <c r="E227" s="56"/>
      <c r="F227" s="60"/>
    </row>
    <row r="228" spans="1:6" ht="15.75">
      <c r="A228" s="147"/>
      <c r="B228" s="56"/>
      <c r="C228" s="56"/>
      <c r="D228" s="56"/>
      <c r="E228" s="56"/>
      <c r="F228" s="60"/>
    </row>
    <row r="229" spans="1:6" ht="15.75">
      <c r="A229" s="146" t="s">
        <v>2971</v>
      </c>
      <c r="B229" s="56"/>
      <c r="C229" s="56"/>
      <c r="D229" s="56"/>
      <c r="E229" s="56"/>
      <c r="F229" s="60"/>
    </row>
    <row r="230" spans="1:6" ht="15.75">
      <c r="A230" s="146" t="s">
        <v>2972</v>
      </c>
      <c r="B230" s="56"/>
      <c r="C230" s="56"/>
      <c r="D230" s="56"/>
      <c r="E230" s="56"/>
      <c r="F230" s="60"/>
    </row>
    <row r="231" spans="1:6" ht="15.75">
      <c r="A231" s="146"/>
      <c r="B231" s="56"/>
      <c r="C231" s="56"/>
      <c r="D231" s="56"/>
      <c r="E231" s="56"/>
      <c r="F231" s="60"/>
    </row>
    <row r="232" spans="1:6" ht="15.75">
      <c r="A232" s="148" t="s">
        <v>7009</v>
      </c>
      <c r="B232" s="56"/>
      <c r="C232" s="56"/>
      <c r="D232" s="56"/>
      <c r="E232" s="56"/>
      <c r="F232" s="60"/>
    </row>
    <row r="233" spans="1:6" ht="15.75">
      <c r="A233" s="147" t="s">
        <v>7010</v>
      </c>
      <c r="B233" s="56"/>
      <c r="C233" s="56"/>
      <c r="D233" s="56"/>
      <c r="E233" s="56"/>
      <c r="F233" s="60"/>
    </row>
    <row r="234" spans="1:6" ht="15.75">
      <c r="A234" s="147"/>
      <c r="B234" s="56"/>
      <c r="C234" s="56"/>
      <c r="D234" s="56"/>
      <c r="E234" s="56"/>
      <c r="F234" s="60"/>
    </row>
    <row r="235" spans="1:6" ht="16.5" thickBot="1">
      <c r="A235" s="148" t="s">
        <v>5844</v>
      </c>
      <c r="B235" s="56"/>
      <c r="C235" s="56"/>
      <c r="D235" s="56"/>
      <c r="E235" s="56"/>
      <c r="F235" s="60"/>
    </row>
    <row r="236" spans="1:6" ht="16.5" thickBot="1">
      <c r="A236" s="340" t="s">
        <v>5845</v>
      </c>
      <c r="B236" s="143" t="s">
        <v>5846</v>
      </c>
      <c r="C236" s="143" t="s">
        <v>4221</v>
      </c>
      <c r="D236" s="143" t="s">
        <v>5847</v>
      </c>
      <c r="E236" s="143" t="s">
        <v>5848</v>
      </c>
      <c r="F236" s="347" t="s">
        <v>5849</v>
      </c>
    </row>
    <row r="237" spans="1:6" ht="16.5" thickBot="1">
      <c r="A237" s="341" t="s">
        <v>3367</v>
      </c>
      <c r="B237" s="144" t="s">
        <v>2973</v>
      </c>
      <c r="C237" s="144" t="s">
        <v>2974</v>
      </c>
      <c r="D237" s="144" t="s">
        <v>2975</v>
      </c>
      <c r="E237" s="144">
        <v>12</v>
      </c>
      <c r="F237" s="348" t="s">
        <v>5850</v>
      </c>
    </row>
    <row r="238" spans="1:6" ht="15.75">
      <c r="A238" s="146"/>
      <c r="B238" s="56"/>
      <c r="C238" s="56"/>
      <c r="D238" s="56"/>
      <c r="E238" s="56"/>
      <c r="F238" s="60"/>
    </row>
    <row r="239" spans="1:6" ht="15.75">
      <c r="A239" s="146" t="s">
        <v>5851</v>
      </c>
      <c r="B239" s="56"/>
      <c r="C239" s="56"/>
      <c r="D239" s="56"/>
      <c r="E239" s="56"/>
      <c r="F239" s="60"/>
    </row>
    <row r="240" spans="1:6" ht="15.75">
      <c r="A240" s="146"/>
      <c r="B240" s="56"/>
      <c r="C240" s="56"/>
      <c r="D240" s="56"/>
      <c r="E240" s="56"/>
      <c r="F240" s="60"/>
    </row>
    <row r="241" spans="1:6" ht="15.75">
      <c r="A241" s="342" t="s">
        <v>2976</v>
      </c>
      <c r="B241" s="56"/>
      <c r="C241" s="56"/>
      <c r="D241" s="56"/>
      <c r="E241" s="56"/>
      <c r="F241" s="60"/>
    </row>
    <row r="242" spans="1:6" ht="15.75">
      <c r="A242" s="146"/>
      <c r="B242" s="56"/>
      <c r="C242" s="56"/>
      <c r="D242" s="56"/>
      <c r="E242" s="56"/>
      <c r="F242" s="60"/>
    </row>
    <row r="243" spans="1:6" ht="15.75">
      <c r="A243" s="147" t="s">
        <v>7011</v>
      </c>
      <c r="B243" s="56"/>
      <c r="C243" s="56"/>
      <c r="D243" s="56"/>
      <c r="E243" s="56"/>
      <c r="F243" s="60"/>
    </row>
    <row r="244" spans="1:6" ht="15.75">
      <c r="A244" s="147" t="s">
        <v>391</v>
      </c>
      <c r="B244" s="56"/>
      <c r="C244" s="56"/>
      <c r="D244" s="56"/>
      <c r="E244" s="56"/>
      <c r="F244" s="60"/>
    </row>
    <row r="245" spans="1:6" ht="15">
      <c r="A245" s="192"/>
      <c r="B245" s="56"/>
      <c r="C245" s="56"/>
      <c r="D245" s="56"/>
      <c r="E245" s="56"/>
      <c r="F245" s="60"/>
    </row>
    <row r="246" spans="1:6" ht="15.75">
      <c r="A246" s="146" t="s">
        <v>6018</v>
      </c>
      <c r="B246" s="56"/>
      <c r="C246" s="56"/>
      <c r="D246" s="56"/>
      <c r="E246" s="56"/>
      <c r="F246" s="60"/>
    </row>
    <row r="247" spans="1:6" ht="15.75">
      <c r="A247" s="147" t="s">
        <v>6019</v>
      </c>
      <c r="B247" s="56"/>
      <c r="C247" s="56"/>
      <c r="D247" s="56"/>
      <c r="E247" s="56"/>
      <c r="F247" s="60"/>
    </row>
    <row r="248" spans="1:6" ht="15.75">
      <c r="A248" s="147" t="s">
        <v>7012</v>
      </c>
      <c r="B248" s="56"/>
      <c r="C248" s="56"/>
      <c r="D248" s="56"/>
      <c r="E248" s="56"/>
      <c r="F248" s="60"/>
    </row>
    <row r="249" spans="1:6" ht="15.75">
      <c r="A249" s="147"/>
      <c r="B249" s="56"/>
      <c r="C249" s="56"/>
      <c r="D249" s="56"/>
      <c r="E249" s="56"/>
      <c r="F249" s="60"/>
    </row>
    <row r="250" spans="1:6" ht="15.75">
      <c r="A250" s="147" t="s">
        <v>2977</v>
      </c>
      <c r="B250" s="56"/>
      <c r="C250" s="56"/>
      <c r="D250" s="56"/>
      <c r="E250" s="56"/>
      <c r="F250" s="60"/>
    </row>
    <row r="251" spans="1:6" ht="15.75">
      <c r="A251" s="253" t="s">
        <v>5682</v>
      </c>
      <c r="B251" s="57"/>
      <c r="C251" s="57"/>
      <c r="D251" s="57"/>
      <c r="E251" s="57"/>
      <c r="F251" s="62"/>
    </row>
  </sheetData>
  <sheetProtection/>
  <mergeCells count="2">
    <mergeCell ref="A1:E1"/>
    <mergeCell ref="A102:E116"/>
  </mergeCells>
  <conditionalFormatting sqref="B124:B125 B155 B127:B137 B181 B152:B153 B157:B162 B121:B122">
    <cfRule type="containsText" priority="1" dxfId="12" operator="containsText" stopIfTrue="1" text="0">
      <formula>NOT(ISERROR(SEARCH("0",B121)))</formula>
    </cfRule>
    <cfRule type="cellIs" priority="2" dxfId="13" operator="greaterThan" stopIfTrue="1">
      <formula>12.99</formula>
    </cfRule>
  </conditionalFormatting>
  <printOptions/>
  <pageMargins left="0.17" right="0.17" top="0.22" bottom="0.19" header="0.17" footer="0.16"/>
  <pageSetup horizontalDpi="600" verticalDpi="600" orientation="landscape" scale="80" r:id="rId1"/>
</worksheet>
</file>

<file path=xl/worksheets/sheet11.xml><?xml version="1.0" encoding="utf-8"?>
<worksheet xmlns="http://schemas.openxmlformats.org/spreadsheetml/2006/main" xmlns:r="http://schemas.openxmlformats.org/officeDocument/2006/relationships">
  <sheetPr>
    <tabColor rgb="FF00B0F0"/>
  </sheetPr>
  <dimension ref="A1:O410"/>
  <sheetViews>
    <sheetView showGridLines="0" zoomScale="70" zoomScaleNormal="70" zoomScaleSheetLayoutView="25" zoomScalePageLayoutView="0" workbookViewId="0" topLeftCell="A73">
      <selection activeCell="B4" sqref="B4:B46"/>
    </sheetView>
  </sheetViews>
  <sheetFormatPr defaultColWidth="9.140625" defaultRowHeight="15"/>
  <cols>
    <col min="1" max="1" width="23.28125" style="152" customWidth="1"/>
    <col min="2" max="2" width="15.00390625" style="152" bestFit="1" customWidth="1"/>
    <col min="3" max="3" width="33.8515625" style="156" bestFit="1" customWidth="1"/>
    <col min="4" max="4" width="23.00390625" style="157" bestFit="1" customWidth="1"/>
    <col min="5" max="5" width="12.57421875" style="157" bestFit="1" customWidth="1"/>
    <col min="6" max="6" width="11.8515625" style="152" customWidth="1"/>
    <col min="7" max="7" width="28.28125" style="157" bestFit="1" customWidth="1"/>
    <col min="8" max="8" width="19.57421875" style="158" bestFit="1" customWidth="1"/>
    <col min="9" max="9" width="30.28125" style="152" bestFit="1" customWidth="1"/>
    <col min="10" max="16384" width="9.140625" style="152" customWidth="1"/>
  </cols>
  <sheetData>
    <row r="1" spans="1:9" ht="23.25">
      <c r="A1" s="711" t="s">
        <v>5867</v>
      </c>
      <c r="B1" s="712"/>
      <c r="C1" s="712"/>
      <c r="D1" s="712"/>
      <c r="E1" s="712"/>
      <c r="F1" s="712"/>
      <c r="G1" s="712"/>
      <c r="H1" s="712"/>
      <c r="I1" s="713"/>
    </row>
    <row r="2" spans="1:9" ht="20.25">
      <c r="A2" s="714" t="s">
        <v>5695</v>
      </c>
      <c r="B2" s="715"/>
      <c r="C2" s="715"/>
      <c r="D2" s="715"/>
      <c r="E2" s="715"/>
      <c r="F2" s="715"/>
      <c r="G2" s="715"/>
      <c r="H2" s="715"/>
      <c r="I2" s="716"/>
    </row>
    <row r="3" spans="1:10" ht="31.5">
      <c r="A3" s="176" t="s">
        <v>4270</v>
      </c>
      <c r="B3" s="177" t="s">
        <v>5868</v>
      </c>
      <c r="C3" s="178" t="s">
        <v>5869</v>
      </c>
      <c r="D3" s="179" t="s">
        <v>5870</v>
      </c>
      <c r="E3" s="179" t="s">
        <v>2315</v>
      </c>
      <c r="F3" s="180" t="s">
        <v>5871</v>
      </c>
      <c r="G3" s="181" t="s">
        <v>5872</v>
      </c>
      <c r="H3" s="180" t="s">
        <v>2315</v>
      </c>
      <c r="I3" s="180" t="s">
        <v>4279</v>
      </c>
      <c r="J3" s="153"/>
    </row>
    <row r="4" spans="1:9" ht="15" customHeight="1">
      <c r="A4" s="164" t="s">
        <v>4230</v>
      </c>
      <c r="B4" s="191">
        <v>192</v>
      </c>
      <c r="C4" s="182" t="s">
        <v>5852</v>
      </c>
      <c r="D4" s="183" t="s">
        <v>5853</v>
      </c>
      <c r="E4" s="183" t="s">
        <v>5873</v>
      </c>
      <c r="F4" s="164">
        <v>12</v>
      </c>
      <c r="G4" s="184" t="s">
        <v>2335</v>
      </c>
      <c r="H4" s="164" t="s">
        <v>5769</v>
      </c>
      <c r="I4" s="46" t="s">
        <v>5874</v>
      </c>
    </row>
    <row r="5" spans="1:9" ht="15" customHeight="1">
      <c r="A5" s="164" t="s">
        <v>5875</v>
      </c>
      <c r="B5" s="191">
        <v>198</v>
      </c>
      <c r="C5" s="182" t="s">
        <v>5876</v>
      </c>
      <c r="D5" s="185" t="s">
        <v>5877</v>
      </c>
      <c r="E5" s="185" t="s">
        <v>5878</v>
      </c>
      <c r="F5" s="164">
        <v>12</v>
      </c>
      <c r="G5" s="184" t="s">
        <v>727</v>
      </c>
      <c r="H5" s="164" t="s">
        <v>5879</v>
      </c>
      <c r="I5" s="46" t="s">
        <v>728</v>
      </c>
    </row>
    <row r="6" spans="1:9" ht="15" customHeight="1">
      <c r="A6" s="164" t="s">
        <v>4231</v>
      </c>
      <c r="B6" s="191">
        <v>179.88</v>
      </c>
      <c r="C6" s="182" t="s">
        <v>5880</v>
      </c>
      <c r="D6" s="185" t="s">
        <v>251</v>
      </c>
      <c r="E6" s="185" t="s">
        <v>5881</v>
      </c>
      <c r="F6" s="164">
        <v>12</v>
      </c>
      <c r="G6" s="184" t="s">
        <v>2319</v>
      </c>
      <c r="H6" s="164" t="s">
        <v>5709</v>
      </c>
      <c r="I6" s="154" t="s">
        <v>3437</v>
      </c>
    </row>
    <row r="7" spans="1:9" ht="15" customHeight="1">
      <c r="A7" s="164" t="s">
        <v>4229</v>
      </c>
      <c r="B7" s="191">
        <v>214</v>
      </c>
      <c r="C7" s="186" t="s">
        <v>2310</v>
      </c>
      <c r="D7" s="187" t="s">
        <v>5682</v>
      </c>
      <c r="E7" s="187" t="s">
        <v>5683</v>
      </c>
      <c r="F7" s="164">
        <v>12</v>
      </c>
      <c r="G7" s="184" t="s">
        <v>3523</v>
      </c>
      <c r="H7" s="164" t="s">
        <v>5882</v>
      </c>
      <c r="I7" s="46" t="s">
        <v>3524</v>
      </c>
    </row>
    <row r="8" spans="1:9" ht="15" customHeight="1">
      <c r="A8" s="164" t="s">
        <v>4232</v>
      </c>
      <c r="B8" s="191">
        <v>186</v>
      </c>
      <c r="C8" s="182" t="s">
        <v>2324</v>
      </c>
      <c r="D8" s="185" t="s">
        <v>5883</v>
      </c>
      <c r="E8" s="185" t="s">
        <v>5884</v>
      </c>
      <c r="F8" s="164">
        <v>12</v>
      </c>
      <c r="G8" s="184" t="s">
        <v>5885</v>
      </c>
      <c r="H8" s="164" t="s">
        <v>5886</v>
      </c>
      <c r="I8" s="154" t="s">
        <v>1578</v>
      </c>
    </row>
    <row r="9" spans="1:9" ht="15" customHeight="1">
      <c r="A9" s="164" t="s">
        <v>4233</v>
      </c>
      <c r="B9" s="191">
        <v>168</v>
      </c>
      <c r="C9" s="182" t="s">
        <v>7002</v>
      </c>
      <c r="D9" s="184" t="s">
        <v>5887</v>
      </c>
      <c r="E9" s="164" t="s">
        <v>5888</v>
      </c>
      <c r="F9" s="164">
        <v>12</v>
      </c>
      <c r="G9" s="184" t="s">
        <v>5887</v>
      </c>
      <c r="H9" s="164" t="s">
        <v>5888</v>
      </c>
      <c r="I9" s="154" t="s">
        <v>5889</v>
      </c>
    </row>
    <row r="10" spans="1:9" ht="15" customHeight="1">
      <c r="A10" s="164" t="s">
        <v>4234</v>
      </c>
      <c r="B10" s="191">
        <v>216</v>
      </c>
      <c r="C10" s="182" t="s">
        <v>5890</v>
      </c>
      <c r="D10" s="183" t="s">
        <v>5891</v>
      </c>
      <c r="E10" s="183" t="s">
        <v>5892</v>
      </c>
      <c r="F10" s="164">
        <v>12</v>
      </c>
      <c r="G10" s="184" t="s">
        <v>5893</v>
      </c>
      <c r="H10" s="164" t="s">
        <v>5763</v>
      </c>
      <c r="I10" s="155" t="s">
        <v>3444</v>
      </c>
    </row>
    <row r="11" spans="1:9" ht="15" customHeight="1">
      <c r="A11" s="164" t="s">
        <v>4235</v>
      </c>
      <c r="B11" s="191">
        <v>192</v>
      </c>
      <c r="C11" s="182" t="s">
        <v>5894</v>
      </c>
      <c r="D11" s="183" t="s">
        <v>5895</v>
      </c>
      <c r="E11" s="183" t="s">
        <v>5896</v>
      </c>
      <c r="F11" s="164">
        <v>12</v>
      </c>
      <c r="G11" s="184" t="s">
        <v>2335</v>
      </c>
      <c r="H11" s="164" t="s">
        <v>5769</v>
      </c>
      <c r="I11" s="46" t="s">
        <v>5874</v>
      </c>
    </row>
    <row r="12" spans="1:9" ht="15" customHeight="1">
      <c r="A12" s="164" t="s">
        <v>4236</v>
      </c>
      <c r="B12" s="191">
        <v>207</v>
      </c>
      <c r="C12" s="182" t="s">
        <v>261</v>
      </c>
      <c r="D12" s="183" t="s">
        <v>5897</v>
      </c>
      <c r="E12" s="183" t="s">
        <v>5898</v>
      </c>
      <c r="F12" s="164">
        <v>12</v>
      </c>
      <c r="G12" s="184" t="s">
        <v>262</v>
      </c>
      <c r="H12" s="164" t="s">
        <v>5843</v>
      </c>
      <c r="I12" s="155" t="s">
        <v>5899</v>
      </c>
    </row>
    <row r="13" spans="1:9" ht="15" customHeight="1">
      <c r="A13" s="164" t="s">
        <v>4267</v>
      </c>
      <c r="B13" s="191"/>
      <c r="C13" s="182" t="s">
        <v>5900</v>
      </c>
      <c r="D13" s="185" t="s">
        <v>3521</v>
      </c>
      <c r="E13" s="185" t="s">
        <v>5901</v>
      </c>
      <c r="F13" s="164">
        <v>12</v>
      </c>
      <c r="G13" s="184" t="s">
        <v>5902</v>
      </c>
      <c r="H13" s="188" t="s">
        <v>5903</v>
      </c>
      <c r="I13" s="155" t="s">
        <v>5904</v>
      </c>
    </row>
    <row r="14" spans="1:9" ht="15" customHeight="1">
      <c r="A14" s="164" t="s">
        <v>4237</v>
      </c>
      <c r="B14" s="191">
        <v>180</v>
      </c>
      <c r="C14" s="182" t="s">
        <v>5772</v>
      </c>
      <c r="D14" s="185" t="s">
        <v>5678</v>
      </c>
      <c r="E14" s="185" t="s">
        <v>5679</v>
      </c>
      <c r="F14" s="164">
        <v>12</v>
      </c>
      <c r="G14" s="184" t="s">
        <v>264</v>
      </c>
      <c r="H14" s="164" t="s">
        <v>5773</v>
      </c>
      <c r="I14" s="46" t="s">
        <v>5648</v>
      </c>
    </row>
    <row r="15" spans="1:9" ht="15" customHeight="1">
      <c r="A15" s="164" t="s">
        <v>4238</v>
      </c>
      <c r="B15" s="191">
        <v>180</v>
      </c>
      <c r="C15" s="182" t="s">
        <v>2318</v>
      </c>
      <c r="D15" s="185" t="s">
        <v>5855</v>
      </c>
      <c r="E15" s="185" t="s">
        <v>5905</v>
      </c>
      <c r="F15" s="164">
        <v>12</v>
      </c>
      <c r="G15" s="184" t="s">
        <v>264</v>
      </c>
      <c r="H15" s="164" t="s">
        <v>5773</v>
      </c>
      <c r="I15" s="46" t="s">
        <v>5648</v>
      </c>
    </row>
    <row r="16" spans="1:9" ht="15" customHeight="1">
      <c r="A16" s="164" t="s">
        <v>5906</v>
      </c>
      <c r="B16" s="191">
        <v>198</v>
      </c>
      <c r="C16" s="182" t="s">
        <v>5876</v>
      </c>
      <c r="D16" s="185" t="s">
        <v>5877</v>
      </c>
      <c r="E16" s="185" t="s">
        <v>5878</v>
      </c>
      <c r="F16" s="164">
        <v>12</v>
      </c>
      <c r="G16" s="184" t="s">
        <v>727</v>
      </c>
      <c r="H16" s="164" t="s">
        <v>5879</v>
      </c>
      <c r="I16" s="46" t="s">
        <v>728</v>
      </c>
    </row>
    <row r="17" spans="1:9" ht="15" customHeight="1">
      <c r="A17" s="164" t="s">
        <v>4258</v>
      </c>
      <c r="B17" s="191">
        <v>210</v>
      </c>
      <c r="C17" s="182" t="s">
        <v>5907</v>
      </c>
      <c r="D17" s="185" t="s">
        <v>5908</v>
      </c>
      <c r="E17" s="185" t="s">
        <v>5909</v>
      </c>
      <c r="F17" s="164">
        <v>12</v>
      </c>
      <c r="G17" s="184" t="s">
        <v>223</v>
      </c>
      <c r="H17" s="188" t="s">
        <v>5910</v>
      </c>
      <c r="I17" s="155" t="s">
        <v>730</v>
      </c>
    </row>
    <row r="18" spans="1:9" ht="15" customHeight="1">
      <c r="A18" s="164" t="s">
        <v>4239</v>
      </c>
      <c r="B18" s="191">
        <v>201</v>
      </c>
      <c r="C18" s="182" t="s">
        <v>5911</v>
      </c>
      <c r="D18" s="185" t="s">
        <v>5912</v>
      </c>
      <c r="E18" s="185" t="s">
        <v>5913</v>
      </c>
      <c r="F18" s="164">
        <v>12</v>
      </c>
      <c r="G18" s="184" t="s">
        <v>3417</v>
      </c>
      <c r="H18" s="164" t="s">
        <v>5914</v>
      </c>
      <c r="I18" s="46" t="s">
        <v>3418</v>
      </c>
    </row>
    <row r="19" spans="1:9" ht="15" customHeight="1">
      <c r="A19" s="164" t="s">
        <v>4240</v>
      </c>
      <c r="B19" s="191">
        <v>192</v>
      </c>
      <c r="C19" s="182" t="s">
        <v>5857</v>
      </c>
      <c r="D19" s="185" t="s">
        <v>5858</v>
      </c>
      <c r="E19" s="185" t="s">
        <v>5915</v>
      </c>
      <c r="F19" s="164">
        <v>12</v>
      </c>
      <c r="G19" s="184" t="s">
        <v>225</v>
      </c>
      <c r="H19" s="164" t="s">
        <v>5786</v>
      </c>
      <c r="I19" s="154" t="s">
        <v>5916</v>
      </c>
    </row>
    <row r="20" spans="1:9" ht="15" customHeight="1">
      <c r="A20" s="164" t="s">
        <v>4241</v>
      </c>
      <c r="B20" s="191">
        <v>191.88</v>
      </c>
      <c r="C20" s="182" t="s">
        <v>227</v>
      </c>
      <c r="D20" s="185" t="s">
        <v>5684</v>
      </c>
      <c r="E20" s="185" t="s">
        <v>5685</v>
      </c>
      <c r="F20" s="164">
        <v>12</v>
      </c>
      <c r="G20" s="184" t="s">
        <v>5672</v>
      </c>
      <c r="H20" s="164" t="s">
        <v>5745</v>
      </c>
      <c r="I20" s="154" t="s">
        <v>5865</v>
      </c>
    </row>
    <row r="21" spans="1:9" ht="15" customHeight="1">
      <c r="A21" s="165" t="s">
        <v>5917</v>
      </c>
      <c r="B21" s="191">
        <v>173.4</v>
      </c>
      <c r="C21" s="182" t="s">
        <v>5918</v>
      </c>
      <c r="D21" s="185" t="s">
        <v>5856</v>
      </c>
      <c r="E21" s="185" t="s">
        <v>5919</v>
      </c>
      <c r="F21" s="164">
        <v>12</v>
      </c>
      <c r="G21" s="184" t="s">
        <v>5856</v>
      </c>
      <c r="H21" s="164" t="s">
        <v>5919</v>
      </c>
      <c r="I21" s="154" t="s">
        <v>5920</v>
      </c>
    </row>
    <row r="22" spans="1:9" ht="15" customHeight="1">
      <c r="A22" s="164" t="s">
        <v>4242</v>
      </c>
      <c r="B22" s="191">
        <v>192</v>
      </c>
      <c r="C22" s="182" t="s">
        <v>5921</v>
      </c>
      <c r="D22" s="185" t="s">
        <v>5922</v>
      </c>
      <c r="E22" s="185" t="s">
        <v>5923</v>
      </c>
      <c r="F22" s="164">
        <v>12</v>
      </c>
      <c r="G22" s="184" t="s">
        <v>223</v>
      </c>
      <c r="H22" s="188" t="s">
        <v>5910</v>
      </c>
      <c r="I22" s="155" t="s">
        <v>730</v>
      </c>
    </row>
    <row r="23" spans="1:9" ht="15" customHeight="1">
      <c r="A23" s="164" t="s">
        <v>4263</v>
      </c>
      <c r="B23" s="191">
        <v>120</v>
      </c>
      <c r="C23" s="182" t="s">
        <v>5842</v>
      </c>
      <c r="D23" s="183" t="s">
        <v>5859</v>
      </c>
      <c r="E23" s="183" t="s">
        <v>5924</v>
      </c>
      <c r="F23" s="164">
        <v>12</v>
      </c>
      <c r="G23" s="184" t="s">
        <v>262</v>
      </c>
      <c r="H23" s="164" t="s">
        <v>5843</v>
      </c>
      <c r="I23" s="155" t="s">
        <v>5899</v>
      </c>
    </row>
    <row r="24" spans="1:9" ht="15" customHeight="1">
      <c r="A24" s="164" t="s">
        <v>5925</v>
      </c>
      <c r="B24" s="191">
        <v>198</v>
      </c>
      <c r="C24" s="182" t="s">
        <v>5926</v>
      </c>
      <c r="D24" s="185" t="s">
        <v>5927</v>
      </c>
      <c r="E24" s="185" t="s">
        <v>5928</v>
      </c>
      <c r="F24" s="164">
        <v>12</v>
      </c>
      <c r="G24" s="184" t="s">
        <v>727</v>
      </c>
      <c r="H24" s="164" t="s">
        <v>5879</v>
      </c>
      <c r="I24" s="46" t="s">
        <v>728</v>
      </c>
    </row>
    <row r="25" spans="1:9" ht="15" customHeight="1">
      <c r="A25" s="164" t="s">
        <v>5929</v>
      </c>
      <c r="B25" s="191">
        <v>192</v>
      </c>
      <c r="C25" s="189" t="s">
        <v>5852</v>
      </c>
      <c r="D25" s="183" t="s">
        <v>5930</v>
      </c>
      <c r="E25" s="183" t="s">
        <v>5873</v>
      </c>
      <c r="F25" s="164">
        <v>12</v>
      </c>
      <c r="G25" s="184" t="s">
        <v>2335</v>
      </c>
      <c r="H25" s="164" t="s">
        <v>5769</v>
      </c>
      <c r="I25" s="46" t="s">
        <v>5874</v>
      </c>
    </row>
    <row r="26" spans="1:9" ht="15" customHeight="1">
      <c r="A26" s="164" t="s">
        <v>4244</v>
      </c>
      <c r="B26" s="191">
        <v>191.88</v>
      </c>
      <c r="C26" s="186" t="s">
        <v>5931</v>
      </c>
      <c r="D26" s="183" t="s">
        <v>5932</v>
      </c>
      <c r="E26" s="183" t="s">
        <v>5933</v>
      </c>
      <c r="F26" s="164">
        <v>12</v>
      </c>
      <c r="G26" s="184" t="s">
        <v>272</v>
      </c>
      <c r="H26" s="164" t="s">
        <v>5934</v>
      </c>
      <c r="I26" s="154" t="s">
        <v>5935</v>
      </c>
    </row>
    <row r="27" spans="1:9" ht="15" customHeight="1">
      <c r="A27" s="164" t="s">
        <v>4245</v>
      </c>
      <c r="B27" s="191">
        <v>207</v>
      </c>
      <c r="C27" s="182" t="s">
        <v>5936</v>
      </c>
      <c r="D27" s="183" t="s">
        <v>5937</v>
      </c>
      <c r="E27" s="183" t="s">
        <v>5938</v>
      </c>
      <c r="F27" s="164">
        <v>12</v>
      </c>
      <c r="G27" s="184" t="s">
        <v>262</v>
      </c>
      <c r="H27" s="164" t="s">
        <v>5843</v>
      </c>
      <c r="I27" s="155" t="s">
        <v>5899</v>
      </c>
    </row>
    <row r="28" spans="1:9" ht="15" customHeight="1">
      <c r="A28" s="164" t="s">
        <v>4246</v>
      </c>
      <c r="B28" s="191">
        <v>216</v>
      </c>
      <c r="C28" s="182" t="s">
        <v>7002</v>
      </c>
      <c r="D28" s="185" t="s">
        <v>5673</v>
      </c>
      <c r="E28" s="164" t="s">
        <v>5795</v>
      </c>
      <c r="F28" s="164">
        <v>12</v>
      </c>
      <c r="G28" s="184" t="s">
        <v>233</v>
      </c>
      <c r="H28" s="164" t="s">
        <v>5939</v>
      </c>
      <c r="I28" s="155" t="s">
        <v>1544</v>
      </c>
    </row>
    <row r="29" spans="1:9" ht="15" customHeight="1">
      <c r="A29" s="164" t="s">
        <v>4268</v>
      </c>
      <c r="B29" s="191">
        <v>186</v>
      </c>
      <c r="C29" s="182" t="s">
        <v>2334</v>
      </c>
      <c r="D29" s="185" t="s">
        <v>5940</v>
      </c>
      <c r="E29" s="185" t="s">
        <v>5941</v>
      </c>
      <c r="F29" s="164">
        <v>12</v>
      </c>
      <c r="G29" s="184" t="s">
        <v>2319</v>
      </c>
      <c r="H29" s="164" t="s">
        <v>5709</v>
      </c>
      <c r="I29" s="154" t="s">
        <v>3437</v>
      </c>
    </row>
    <row r="30" spans="1:9" ht="15" customHeight="1">
      <c r="A30" s="164" t="s">
        <v>4247</v>
      </c>
      <c r="B30" s="191">
        <v>186</v>
      </c>
      <c r="C30" s="182" t="s">
        <v>5860</v>
      </c>
      <c r="D30" s="185" t="s">
        <v>5861</v>
      </c>
      <c r="E30" s="185" t="s">
        <v>5942</v>
      </c>
      <c r="F30" s="164">
        <v>12</v>
      </c>
      <c r="G30" s="184" t="s">
        <v>2319</v>
      </c>
      <c r="H30" s="164" t="s">
        <v>5709</v>
      </c>
      <c r="I30" s="154" t="s">
        <v>3437</v>
      </c>
    </row>
    <row r="31" spans="1:9" ht="15" customHeight="1">
      <c r="A31" s="164" t="s">
        <v>5943</v>
      </c>
      <c r="B31" s="191">
        <v>216</v>
      </c>
      <c r="C31" s="182" t="s">
        <v>7002</v>
      </c>
      <c r="D31" s="185" t="s">
        <v>5673</v>
      </c>
      <c r="E31" s="164" t="s">
        <v>5795</v>
      </c>
      <c r="F31" s="164">
        <v>12</v>
      </c>
      <c r="G31" s="184" t="s">
        <v>233</v>
      </c>
      <c r="H31" s="164" t="s">
        <v>5939</v>
      </c>
      <c r="I31" s="155" t="s">
        <v>1544</v>
      </c>
    </row>
    <row r="32" spans="1:9" ht="15" customHeight="1">
      <c r="A32" s="164" t="s">
        <v>5944</v>
      </c>
      <c r="B32" s="191">
        <v>216</v>
      </c>
      <c r="C32" s="182" t="s">
        <v>7002</v>
      </c>
      <c r="D32" s="185" t="s">
        <v>5673</v>
      </c>
      <c r="E32" s="164" t="s">
        <v>5795</v>
      </c>
      <c r="F32" s="164">
        <v>12</v>
      </c>
      <c r="G32" s="184" t="s">
        <v>233</v>
      </c>
      <c r="H32" s="164" t="s">
        <v>5939</v>
      </c>
      <c r="I32" s="155" t="s">
        <v>1544</v>
      </c>
    </row>
    <row r="33" spans="1:9" ht="15" customHeight="1">
      <c r="A33" s="164" t="s">
        <v>4248</v>
      </c>
      <c r="B33" s="191">
        <v>183.95</v>
      </c>
      <c r="C33" s="182" t="s">
        <v>5945</v>
      </c>
      <c r="D33" s="185" t="s">
        <v>5946</v>
      </c>
      <c r="E33" s="185" t="s">
        <v>5947</v>
      </c>
      <c r="F33" s="164">
        <v>12</v>
      </c>
      <c r="G33" s="184" t="s">
        <v>223</v>
      </c>
      <c r="H33" s="188" t="s">
        <v>5910</v>
      </c>
      <c r="I33" s="155" t="s">
        <v>730</v>
      </c>
    </row>
    <row r="34" spans="1:9" ht="15" customHeight="1">
      <c r="A34" s="164" t="s">
        <v>4249</v>
      </c>
      <c r="B34" s="191">
        <v>198</v>
      </c>
      <c r="C34" s="182" t="s">
        <v>2318</v>
      </c>
      <c r="D34" s="185" t="s">
        <v>5948</v>
      </c>
      <c r="E34" s="185" t="s">
        <v>5949</v>
      </c>
      <c r="F34" s="164">
        <v>12</v>
      </c>
      <c r="G34" s="184" t="s">
        <v>727</v>
      </c>
      <c r="H34" s="164" t="s">
        <v>5879</v>
      </c>
      <c r="I34" s="46" t="s">
        <v>728</v>
      </c>
    </row>
    <row r="35" spans="1:9" ht="15" customHeight="1">
      <c r="A35" s="164" t="s">
        <v>4259</v>
      </c>
      <c r="B35" s="191">
        <v>179.88</v>
      </c>
      <c r="C35" s="182" t="s">
        <v>5950</v>
      </c>
      <c r="D35" s="185" t="s">
        <v>5951</v>
      </c>
      <c r="E35" s="185" t="s">
        <v>5952</v>
      </c>
      <c r="F35" s="164">
        <v>12</v>
      </c>
      <c r="G35" s="184" t="s">
        <v>5953</v>
      </c>
      <c r="H35" s="164" t="s">
        <v>5954</v>
      </c>
      <c r="I35" s="154" t="s">
        <v>5955</v>
      </c>
    </row>
    <row r="36" spans="1:9" ht="15" customHeight="1">
      <c r="A36" s="164" t="s">
        <v>4250</v>
      </c>
      <c r="B36" s="191">
        <v>287.47</v>
      </c>
      <c r="C36" s="182" t="s">
        <v>5956</v>
      </c>
      <c r="D36" s="183" t="s">
        <v>5957</v>
      </c>
      <c r="E36" s="185" t="s">
        <v>5958</v>
      </c>
      <c r="F36" s="164">
        <v>12</v>
      </c>
      <c r="G36" s="185" t="s">
        <v>5673</v>
      </c>
      <c r="H36" s="164" t="s">
        <v>5795</v>
      </c>
      <c r="I36" s="154" t="s">
        <v>5866</v>
      </c>
    </row>
    <row r="37" spans="1:9" ht="15" customHeight="1">
      <c r="A37" s="164" t="s">
        <v>4261</v>
      </c>
      <c r="B37" s="191">
        <v>192</v>
      </c>
      <c r="C37" s="189" t="s">
        <v>5959</v>
      </c>
      <c r="D37" s="190" t="s">
        <v>5960</v>
      </c>
      <c r="E37" s="190" t="s">
        <v>5961</v>
      </c>
      <c r="F37" s="164">
        <v>12</v>
      </c>
      <c r="G37" s="184" t="s">
        <v>2335</v>
      </c>
      <c r="H37" s="164" t="s">
        <v>5769</v>
      </c>
      <c r="I37" s="46" t="s">
        <v>5874</v>
      </c>
    </row>
    <row r="38" spans="1:9" ht="15" customHeight="1">
      <c r="A38" s="164" t="s">
        <v>5962</v>
      </c>
      <c r="B38" s="191">
        <v>195.96</v>
      </c>
      <c r="C38" s="186" t="s">
        <v>5963</v>
      </c>
      <c r="D38" s="183" t="s">
        <v>5964</v>
      </c>
      <c r="E38" s="183" t="s">
        <v>5965</v>
      </c>
      <c r="F38" s="164">
        <v>12</v>
      </c>
      <c r="G38" s="184" t="s">
        <v>5966</v>
      </c>
      <c r="H38" s="164" t="s">
        <v>5967</v>
      </c>
      <c r="I38" s="46" t="s">
        <v>5647</v>
      </c>
    </row>
    <row r="39" spans="1:9" ht="15" customHeight="1">
      <c r="A39" s="164" t="s">
        <v>5968</v>
      </c>
      <c r="B39" s="191">
        <v>192</v>
      </c>
      <c r="C39" s="186" t="s">
        <v>5969</v>
      </c>
      <c r="D39" s="190" t="s">
        <v>5970</v>
      </c>
      <c r="E39" s="190" t="s">
        <v>5971</v>
      </c>
      <c r="F39" s="164">
        <v>12</v>
      </c>
      <c r="G39" s="184" t="s">
        <v>5966</v>
      </c>
      <c r="H39" s="164" t="s">
        <v>5967</v>
      </c>
      <c r="I39" s="46" t="s">
        <v>5647</v>
      </c>
    </row>
    <row r="40" spans="1:9" ht="15" customHeight="1">
      <c r="A40" s="164" t="s">
        <v>5972</v>
      </c>
      <c r="B40" s="191">
        <v>198</v>
      </c>
      <c r="C40" s="186" t="s">
        <v>5973</v>
      </c>
      <c r="D40" s="190"/>
      <c r="E40" s="190" t="s">
        <v>5974</v>
      </c>
      <c r="F40" s="164">
        <v>12</v>
      </c>
      <c r="G40" s="184" t="s">
        <v>5966</v>
      </c>
      <c r="H40" s="164" t="s">
        <v>5967</v>
      </c>
      <c r="I40" s="46" t="s">
        <v>5647</v>
      </c>
    </row>
    <row r="41" spans="1:9" ht="15" customHeight="1">
      <c r="A41" s="164" t="s">
        <v>5975</v>
      </c>
      <c r="B41" s="191">
        <v>204</v>
      </c>
      <c r="C41" s="186" t="s">
        <v>5976</v>
      </c>
      <c r="D41" s="190" t="s">
        <v>5977</v>
      </c>
      <c r="E41" s="190" t="s">
        <v>5978</v>
      </c>
      <c r="F41" s="164">
        <v>12</v>
      </c>
      <c r="G41" s="184" t="s">
        <v>5966</v>
      </c>
      <c r="H41" s="164" t="s">
        <v>5967</v>
      </c>
      <c r="I41" s="46" t="s">
        <v>5647</v>
      </c>
    </row>
    <row r="42" spans="1:9" ht="15" customHeight="1">
      <c r="A42" s="164" t="s">
        <v>4253</v>
      </c>
      <c r="B42" s="191">
        <v>179.4</v>
      </c>
      <c r="C42" s="182" t="s">
        <v>5880</v>
      </c>
      <c r="D42" s="190" t="s">
        <v>5862</v>
      </c>
      <c r="E42" s="190" t="s">
        <v>5979</v>
      </c>
      <c r="F42" s="164">
        <v>12</v>
      </c>
      <c r="G42" s="184" t="s">
        <v>243</v>
      </c>
      <c r="H42" s="164" t="s">
        <v>5980</v>
      </c>
      <c r="I42" s="155" t="s">
        <v>3375</v>
      </c>
    </row>
    <row r="43" spans="1:9" ht="15" customHeight="1">
      <c r="A43" s="164" t="s">
        <v>4254</v>
      </c>
      <c r="B43" s="191">
        <v>272.64</v>
      </c>
      <c r="C43" s="182" t="s">
        <v>286</v>
      </c>
      <c r="D43" s="185" t="s">
        <v>5981</v>
      </c>
      <c r="E43" s="185" t="s">
        <v>5982</v>
      </c>
      <c r="F43" s="164">
        <v>12</v>
      </c>
      <c r="G43" s="184" t="s">
        <v>287</v>
      </c>
      <c r="H43" s="164" t="s">
        <v>5983</v>
      </c>
      <c r="I43" s="155" t="s">
        <v>5984</v>
      </c>
    </row>
    <row r="44" spans="1:9" ht="15" customHeight="1">
      <c r="A44" s="164" t="s">
        <v>4255</v>
      </c>
      <c r="B44" s="191">
        <v>199.92</v>
      </c>
      <c r="C44" s="182" t="s">
        <v>5985</v>
      </c>
      <c r="D44" s="183" t="s">
        <v>5986</v>
      </c>
      <c r="E44" s="183" t="s">
        <v>5987</v>
      </c>
      <c r="F44" s="164">
        <v>12</v>
      </c>
      <c r="G44" s="184" t="s">
        <v>247</v>
      </c>
      <c r="H44" s="164" t="s">
        <v>5823</v>
      </c>
      <c r="I44" s="154" t="s">
        <v>5988</v>
      </c>
    </row>
    <row r="45" spans="1:9" ht="15" customHeight="1">
      <c r="A45" s="164" t="s">
        <v>4260</v>
      </c>
      <c r="B45" s="191">
        <v>179.88</v>
      </c>
      <c r="C45" s="182" t="s">
        <v>5950</v>
      </c>
      <c r="D45" s="185" t="s">
        <v>5989</v>
      </c>
      <c r="E45" s="185" t="s">
        <v>5990</v>
      </c>
      <c r="F45" s="164">
        <v>12</v>
      </c>
      <c r="G45" s="184" t="s">
        <v>5953</v>
      </c>
      <c r="H45" s="164" t="s">
        <v>5954</v>
      </c>
      <c r="I45" s="154" t="s">
        <v>5955</v>
      </c>
    </row>
    <row r="46" spans="1:9" ht="15" customHeight="1">
      <c r="A46" s="164" t="s">
        <v>4256</v>
      </c>
      <c r="B46" s="191">
        <v>180</v>
      </c>
      <c r="C46" s="182" t="s">
        <v>290</v>
      </c>
      <c r="D46" s="185" t="s">
        <v>5864</v>
      </c>
      <c r="E46" s="185" t="s">
        <v>5991</v>
      </c>
      <c r="F46" s="164">
        <v>12</v>
      </c>
      <c r="G46" s="184" t="s">
        <v>264</v>
      </c>
      <c r="H46" s="164" t="s">
        <v>5773</v>
      </c>
      <c r="I46" s="46" t="s">
        <v>5648</v>
      </c>
    </row>
    <row r="47" spans="1:9" ht="15.75">
      <c r="A47" s="159"/>
      <c r="B47" s="159"/>
      <c r="C47" s="160"/>
      <c r="D47" s="161"/>
      <c r="E47" s="161"/>
      <c r="F47" s="159"/>
      <c r="G47" s="161"/>
      <c r="H47" s="162"/>
      <c r="I47" s="159"/>
    </row>
    <row r="48" spans="1:9" ht="23.25">
      <c r="A48" s="711" t="s">
        <v>5992</v>
      </c>
      <c r="B48" s="712"/>
      <c r="C48" s="712"/>
      <c r="D48" s="712"/>
      <c r="E48" s="712"/>
      <c r="F48" s="712"/>
      <c r="G48" s="712"/>
      <c r="H48" s="712"/>
      <c r="I48" s="713"/>
    </row>
    <row r="49" spans="1:9" ht="20.25">
      <c r="A49" s="714" t="s">
        <v>5695</v>
      </c>
      <c r="B49" s="715"/>
      <c r="C49" s="715"/>
      <c r="D49" s="715"/>
      <c r="E49" s="715"/>
      <c r="F49" s="715"/>
      <c r="G49" s="715"/>
      <c r="H49" s="715"/>
      <c r="I49" s="716"/>
    </row>
    <row r="50" spans="1:9" ht="31.5">
      <c r="A50" s="176" t="s">
        <v>4270</v>
      </c>
      <c r="B50" s="177" t="s">
        <v>5868</v>
      </c>
      <c r="C50" s="178" t="s">
        <v>5869</v>
      </c>
      <c r="D50" s="179" t="s">
        <v>5870</v>
      </c>
      <c r="E50" s="179" t="s">
        <v>2315</v>
      </c>
      <c r="F50" s="180" t="s">
        <v>5871</v>
      </c>
      <c r="G50" s="181" t="s">
        <v>5872</v>
      </c>
      <c r="H50" s="180" t="s">
        <v>2315</v>
      </c>
      <c r="I50" s="180" t="s">
        <v>4279</v>
      </c>
    </row>
    <row r="51" spans="1:9" ht="15.75">
      <c r="A51" s="164" t="s">
        <v>4230</v>
      </c>
      <c r="B51" s="532">
        <v>114</v>
      </c>
      <c r="C51" s="182" t="s">
        <v>5852</v>
      </c>
      <c r="D51" s="183" t="s">
        <v>5853</v>
      </c>
      <c r="E51" s="183" t="s">
        <v>5873</v>
      </c>
      <c r="F51" s="164">
        <v>12</v>
      </c>
      <c r="G51" s="184" t="s">
        <v>2335</v>
      </c>
      <c r="H51" s="164" t="s">
        <v>5769</v>
      </c>
      <c r="I51" s="46" t="s">
        <v>5874</v>
      </c>
    </row>
    <row r="52" spans="1:9" ht="15.75">
      <c r="A52" s="164" t="s">
        <v>5875</v>
      </c>
      <c r="B52" s="191">
        <v>125.9</v>
      </c>
      <c r="C52" s="182" t="s">
        <v>5876</v>
      </c>
      <c r="D52" s="185" t="s">
        <v>5877</v>
      </c>
      <c r="E52" s="185" t="s">
        <v>5878</v>
      </c>
      <c r="F52" s="164">
        <v>12</v>
      </c>
      <c r="G52" s="184" t="s">
        <v>727</v>
      </c>
      <c r="H52" s="164" t="s">
        <v>5879</v>
      </c>
      <c r="I52" s="46" t="s">
        <v>728</v>
      </c>
    </row>
    <row r="53" spans="1:9" ht="15.75">
      <c r="A53" s="164" t="s">
        <v>4231</v>
      </c>
      <c r="B53" s="191">
        <v>101.88</v>
      </c>
      <c r="C53" s="182" t="s">
        <v>5880</v>
      </c>
      <c r="D53" s="185" t="s">
        <v>251</v>
      </c>
      <c r="E53" s="185" t="s">
        <v>5881</v>
      </c>
      <c r="F53" s="164">
        <v>12</v>
      </c>
      <c r="G53" s="184" t="s">
        <v>2319</v>
      </c>
      <c r="H53" s="164">
        <v>6239109031</v>
      </c>
      <c r="I53" s="46" t="s">
        <v>3437</v>
      </c>
    </row>
    <row r="54" spans="1:9" ht="15.75">
      <c r="A54" s="164" t="s">
        <v>4229</v>
      </c>
      <c r="B54" s="191">
        <v>98</v>
      </c>
      <c r="C54" s="186" t="s">
        <v>2310</v>
      </c>
      <c r="D54" s="187" t="s">
        <v>5682</v>
      </c>
      <c r="E54" s="187" t="s">
        <v>5683</v>
      </c>
      <c r="F54" s="164">
        <v>12</v>
      </c>
      <c r="G54" s="184" t="s">
        <v>3523</v>
      </c>
      <c r="H54" s="164" t="s">
        <v>5882</v>
      </c>
      <c r="I54" s="46" t="s">
        <v>3524</v>
      </c>
    </row>
    <row r="55" spans="1:9" ht="15.75">
      <c r="A55" s="164" t="s">
        <v>4232</v>
      </c>
      <c r="B55" s="191">
        <v>8</v>
      </c>
      <c r="C55" s="182" t="s">
        <v>2324</v>
      </c>
      <c r="D55" s="185" t="s">
        <v>5883</v>
      </c>
      <c r="E55" s="185" t="s">
        <v>5884</v>
      </c>
      <c r="F55" s="164">
        <v>12</v>
      </c>
      <c r="G55" s="184" t="s">
        <v>2325</v>
      </c>
      <c r="H55" s="164">
        <v>3039945646</v>
      </c>
      <c r="I55" s="46" t="s">
        <v>1578</v>
      </c>
    </row>
    <row r="56" spans="1:9" ht="15.75">
      <c r="A56" s="164" t="s">
        <v>4233</v>
      </c>
      <c r="B56" s="191">
        <v>120</v>
      </c>
      <c r="C56" s="182" t="s">
        <v>7002</v>
      </c>
      <c r="D56" s="184" t="s">
        <v>5887</v>
      </c>
      <c r="E56" s="164" t="s">
        <v>5888</v>
      </c>
      <c r="F56" s="164">
        <v>12</v>
      </c>
      <c r="G56" s="184" t="s">
        <v>5887</v>
      </c>
      <c r="H56" s="164" t="s">
        <v>5888</v>
      </c>
      <c r="I56" s="154" t="s">
        <v>5889</v>
      </c>
    </row>
    <row r="57" spans="1:9" ht="15.75">
      <c r="A57" s="164" t="s">
        <v>4234</v>
      </c>
      <c r="B57" s="191">
        <v>120</v>
      </c>
      <c r="C57" s="182" t="s">
        <v>5890</v>
      </c>
      <c r="D57" s="183" t="s">
        <v>5891</v>
      </c>
      <c r="E57" s="183" t="s">
        <v>5892</v>
      </c>
      <c r="F57" s="164">
        <v>12</v>
      </c>
      <c r="G57" s="184" t="s">
        <v>5893</v>
      </c>
      <c r="H57" s="164" t="s">
        <v>5763</v>
      </c>
      <c r="I57" s="155" t="s">
        <v>3444</v>
      </c>
    </row>
    <row r="58" spans="1:9" ht="15.75">
      <c r="A58" s="164" t="s">
        <v>4235</v>
      </c>
      <c r="B58" s="191">
        <v>114</v>
      </c>
      <c r="C58" s="182" t="s">
        <v>5993</v>
      </c>
      <c r="D58" s="183" t="s">
        <v>5854</v>
      </c>
      <c r="E58" s="183" t="s">
        <v>5994</v>
      </c>
      <c r="F58" s="164">
        <v>12</v>
      </c>
      <c r="G58" s="184" t="s">
        <v>2335</v>
      </c>
      <c r="H58" s="164" t="s">
        <v>5769</v>
      </c>
      <c r="I58" s="46" t="s">
        <v>5874</v>
      </c>
    </row>
    <row r="59" spans="1:9" ht="15.75">
      <c r="A59" s="164" t="s">
        <v>4236</v>
      </c>
      <c r="B59" s="533">
        <v>126</v>
      </c>
      <c r="C59" s="182" t="s">
        <v>261</v>
      </c>
      <c r="D59" s="183" t="s">
        <v>5897</v>
      </c>
      <c r="E59" s="183" t="s">
        <v>5898</v>
      </c>
      <c r="F59" s="164">
        <v>12</v>
      </c>
      <c r="G59" s="184" t="s">
        <v>262</v>
      </c>
      <c r="H59" s="164" t="s">
        <v>5843</v>
      </c>
      <c r="I59" s="155" t="s">
        <v>5899</v>
      </c>
    </row>
    <row r="60" spans="1:9" ht="15.75">
      <c r="A60" s="164" t="s">
        <v>4267</v>
      </c>
      <c r="B60" s="191">
        <v>110.4</v>
      </c>
      <c r="C60" s="182" t="s">
        <v>5900</v>
      </c>
      <c r="D60" s="185" t="s">
        <v>3521</v>
      </c>
      <c r="E60" s="185" t="s">
        <v>5901</v>
      </c>
      <c r="F60" s="164">
        <v>12</v>
      </c>
      <c r="G60" s="184" t="s">
        <v>5902</v>
      </c>
      <c r="H60" s="188" t="s">
        <v>5903</v>
      </c>
      <c r="I60" s="155" t="s">
        <v>5904</v>
      </c>
    </row>
    <row r="61" spans="1:9" ht="15.75">
      <c r="A61" s="164" t="s">
        <v>4237</v>
      </c>
      <c r="B61" s="191">
        <v>114</v>
      </c>
      <c r="C61" s="182" t="s">
        <v>5772</v>
      </c>
      <c r="D61" s="185" t="s">
        <v>5678</v>
      </c>
      <c r="E61" s="185" t="s">
        <v>5679</v>
      </c>
      <c r="F61" s="164">
        <v>12</v>
      </c>
      <c r="G61" s="184" t="s">
        <v>264</v>
      </c>
      <c r="H61" s="164" t="s">
        <v>5773</v>
      </c>
      <c r="I61" s="46" t="s">
        <v>5648</v>
      </c>
    </row>
    <row r="62" spans="1:9" ht="15.75">
      <c r="A62" s="164" t="s">
        <v>4238</v>
      </c>
      <c r="B62" s="191">
        <v>114</v>
      </c>
      <c r="C62" s="182" t="s">
        <v>2318</v>
      </c>
      <c r="D62" s="185" t="s">
        <v>5855</v>
      </c>
      <c r="E62" s="185" t="s">
        <v>5905</v>
      </c>
      <c r="F62" s="164">
        <v>12</v>
      </c>
      <c r="G62" s="184" t="s">
        <v>264</v>
      </c>
      <c r="H62" s="164" t="s">
        <v>5773</v>
      </c>
      <c r="I62" s="46" t="s">
        <v>5648</v>
      </c>
    </row>
    <row r="63" spans="1:9" ht="15.75">
      <c r="A63" s="164" t="s">
        <v>5906</v>
      </c>
      <c r="B63" s="191">
        <v>126</v>
      </c>
      <c r="C63" s="182" t="s">
        <v>5876</v>
      </c>
      <c r="D63" s="185" t="s">
        <v>5877</v>
      </c>
      <c r="E63" s="185" t="s">
        <v>5878</v>
      </c>
      <c r="F63" s="164">
        <v>12</v>
      </c>
      <c r="G63" s="184" t="s">
        <v>727</v>
      </c>
      <c r="H63" s="164" t="s">
        <v>5879</v>
      </c>
      <c r="I63" s="46" t="s">
        <v>728</v>
      </c>
    </row>
    <row r="64" spans="1:9" ht="15.75">
      <c r="A64" s="164" t="s">
        <v>4258</v>
      </c>
      <c r="B64" s="191">
        <v>120</v>
      </c>
      <c r="C64" s="182" t="s">
        <v>5907</v>
      </c>
      <c r="D64" s="185" t="s">
        <v>5908</v>
      </c>
      <c r="E64" s="185" t="s">
        <v>5909</v>
      </c>
      <c r="F64" s="164">
        <v>12</v>
      </c>
      <c r="G64" s="184" t="s">
        <v>223</v>
      </c>
      <c r="H64" s="188" t="s">
        <v>5910</v>
      </c>
      <c r="I64" s="155" t="s">
        <v>730</v>
      </c>
    </row>
    <row r="65" spans="1:9" ht="15.75">
      <c r="A65" s="164" t="s">
        <v>4239</v>
      </c>
      <c r="B65" s="191">
        <v>112.32</v>
      </c>
      <c r="C65" s="182" t="s">
        <v>5995</v>
      </c>
      <c r="D65" s="185" t="s">
        <v>5996</v>
      </c>
      <c r="E65" s="185" t="s">
        <v>5997</v>
      </c>
      <c r="F65" s="164">
        <v>12</v>
      </c>
      <c r="G65" s="184" t="s">
        <v>3417</v>
      </c>
      <c r="H65" s="164" t="s">
        <v>5914</v>
      </c>
      <c r="I65" s="46" t="s">
        <v>3418</v>
      </c>
    </row>
    <row r="66" spans="1:9" ht="15.75">
      <c r="A66" s="164" t="s">
        <v>4240</v>
      </c>
      <c r="B66" s="191">
        <v>112</v>
      </c>
      <c r="C66" s="182" t="s">
        <v>5857</v>
      </c>
      <c r="D66" s="185" t="s">
        <v>5858</v>
      </c>
      <c r="E66" s="185" t="s">
        <v>5915</v>
      </c>
      <c r="F66" s="164">
        <v>12</v>
      </c>
      <c r="G66" s="184" t="s">
        <v>225</v>
      </c>
      <c r="H66" s="164" t="s">
        <v>5786</v>
      </c>
      <c r="I66" s="154" t="s">
        <v>5916</v>
      </c>
    </row>
    <row r="67" spans="1:9" ht="15.75">
      <c r="A67" s="164" t="s">
        <v>4241</v>
      </c>
      <c r="B67" s="191">
        <v>114</v>
      </c>
      <c r="C67" s="182" t="s">
        <v>227</v>
      </c>
      <c r="D67" s="185" t="s">
        <v>5684</v>
      </c>
      <c r="E67" s="185" t="s">
        <v>5685</v>
      </c>
      <c r="F67" s="164">
        <v>12</v>
      </c>
      <c r="G67" s="184" t="s">
        <v>5672</v>
      </c>
      <c r="H67" s="164" t="s">
        <v>5745</v>
      </c>
      <c r="I67" s="154" t="s">
        <v>5865</v>
      </c>
    </row>
    <row r="68" spans="1:9" ht="15.75">
      <c r="A68" s="165" t="s">
        <v>5917</v>
      </c>
      <c r="B68" s="191">
        <v>120.6</v>
      </c>
      <c r="C68" s="182" t="s">
        <v>5918</v>
      </c>
      <c r="D68" s="185" t="s">
        <v>5856</v>
      </c>
      <c r="E68" s="185" t="s">
        <v>5919</v>
      </c>
      <c r="F68" s="164">
        <v>12</v>
      </c>
      <c r="G68" s="184" t="s">
        <v>5856</v>
      </c>
      <c r="H68" s="164" t="s">
        <v>5919</v>
      </c>
      <c r="I68" s="154" t="s">
        <v>5920</v>
      </c>
    </row>
    <row r="69" spans="1:9" ht="15.75">
      <c r="A69" s="164" t="s">
        <v>4242</v>
      </c>
      <c r="B69" s="191">
        <v>120</v>
      </c>
      <c r="C69" s="182" t="s">
        <v>7003</v>
      </c>
      <c r="D69" s="185" t="s">
        <v>7004</v>
      </c>
      <c r="E69" s="185" t="s">
        <v>7005</v>
      </c>
      <c r="F69" s="164">
        <v>12</v>
      </c>
      <c r="G69" s="184" t="s">
        <v>223</v>
      </c>
      <c r="H69" s="188" t="s">
        <v>5910</v>
      </c>
      <c r="I69" s="155" t="s">
        <v>730</v>
      </c>
    </row>
    <row r="70" spans="1:9" ht="15.75">
      <c r="A70" s="164" t="s">
        <v>4263</v>
      </c>
      <c r="B70" s="191">
        <v>128</v>
      </c>
      <c r="C70" s="182" t="s">
        <v>5842</v>
      </c>
      <c r="D70" s="183" t="s">
        <v>5859</v>
      </c>
      <c r="E70" s="183" t="s">
        <v>5924</v>
      </c>
      <c r="F70" s="164">
        <v>12</v>
      </c>
      <c r="G70" s="184" t="s">
        <v>262</v>
      </c>
      <c r="H70" s="164" t="s">
        <v>5843</v>
      </c>
      <c r="I70" s="155" t="s">
        <v>5899</v>
      </c>
    </row>
    <row r="71" spans="1:9" ht="15.75">
      <c r="A71" s="164" t="s">
        <v>5925</v>
      </c>
      <c r="B71" s="191">
        <v>126</v>
      </c>
      <c r="C71" s="182" t="s">
        <v>5926</v>
      </c>
      <c r="D71" s="185" t="s">
        <v>5927</v>
      </c>
      <c r="E71" s="185" t="s">
        <v>5928</v>
      </c>
      <c r="F71" s="164">
        <v>12</v>
      </c>
      <c r="G71" s="184" t="s">
        <v>727</v>
      </c>
      <c r="H71" s="164" t="s">
        <v>5879</v>
      </c>
      <c r="I71" s="46" t="s">
        <v>728</v>
      </c>
    </row>
    <row r="72" spans="1:9" ht="15.75">
      <c r="A72" s="164" t="s">
        <v>5929</v>
      </c>
      <c r="B72" s="191">
        <v>114</v>
      </c>
      <c r="C72" s="189" t="s">
        <v>5852</v>
      </c>
      <c r="D72" s="183" t="s">
        <v>5930</v>
      </c>
      <c r="E72" s="183" t="s">
        <v>5873</v>
      </c>
      <c r="F72" s="164">
        <v>12</v>
      </c>
      <c r="G72" s="184" t="s">
        <v>2335</v>
      </c>
      <c r="H72" s="164" t="s">
        <v>5769</v>
      </c>
      <c r="I72" s="46" t="s">
        <v>5874</v>
      </c>
    </row>
    <row r="73" spans="1:9" ht="15.75">
      <c r="A73" s="164" t="s">
        <v>4244</v>
      </c>
      <c r="B73" s="191">
        <v>111.84</v>
      </c>
      <c r="C73" s="186" t="s">
        <v>5998</v>
      </c>
      <c r="D73" s="183" t="s">
        <v>5932</v>
      </c>
      <c r="E73" s="183" t="s">
        <v>5933</v>
      </c>
      <c r="F73" s="164">
        <v>12</v>
      </c>
      <c r="G73" s="184" t="s">
        <v>272</v>
      </c>
      <c r="H73" s="164" t="s">
        <v>5934</v>
      </c>
      <c r="I73" s="154" t="s">
        <v>5935</v>
      </c>
    </row>
    <row r="74" spans="1:9" ht="15.75">
      <c r="A74" s="164" t="s">
        <v>4245</v>
      </c>
      <c r="B74" s="191">
        <v>126</v>
      </c>
      <c r="C74" s="182" t="s">
        <v>5936</v>
      </c>
      <c r="D74" s="183" t="s">
        <v>5937</v>
      </c>
      <c r="E74" s="183" t="s">
        <v>5938</v>
      </c>
      <c r="F74" s="164">
        <v>12</v>
      </c>
      <c r="G74" s="184" t="s">
        <v>262</v>
      </c>
      <c r="H74" s="164" t="s">
        <v>5843</v>
      </c>
      <c r="I74" s="155" t="s">
        <v>5899</v>
      </c>
    </row>
    <row r="75" spans="1:9" ht="15.75">
      <c r="A75" s="164" t="s">
        <v>4246</v>
      </c>
      <c r="B75" s="191">
        <v>128</v>
      </c>
      <c r="C75" s="182" t="s">
        <v>7002</v>
      </c>
      <c r="D75" s="185" t="s">
        <v>5673</v>
      </c>
      <c r="E75" s="185" t="s">
        <v>5795</v>
      </c>
      <c r="F75" s="164">
        <v>12</v>
      </c>
      <c r="G75" s="184" t="s">
        <v>233</v>
      </c>
      <c r="H75" s="164" t="s">
        <v>5939</v>
      </c>
      <c r="I75" s="155" t="s">
        <v>1544</v>
      </c>
    </row>
    <row r="76" spans="1:9" ht="15.75">
      <c r="A76" s="164" t="s">
        <v>4268</v>
      </c>
      <c r="B76" s="191">
        <v>113.88</v>
      </c>
      <c r="C76" s="182" t="s">
        <v>2334</v>
      </c>
      <c r="D76" s="185" t="s">
        <v>5940</v>
      </c>
      <c r="E76" s="185" t="s">
        <v>5941</v>
      </c>
      <c r="F76" s="164">
        <v>12</v>
      </c>
      <c r="G76" s="184" t="s">
        <v>2319</v>
      </c>
      <c r="H76" s="164" t="s">
        <v>5709</v>
      </c>
      <c r="I76" s="46" t="s">
        <v>3437</v>
      </c>
    </row>
    <row r="77" spans="1:9" ht="15.75">
      <c r="A77" s="164" t="s">
        <v>4247</v>
      </c>
      <c r="B77" s="191">
        <v>113.88</v>
      </c>
      <c r="C77" s="182" t="s">
        <v>5860</v>
      </c>
      <c r="D77" s="185" t="s">
        <v>5861</v>
      </c>
      <c r="E77" s="185" t="s">
        <v>5942</v>
      </c>
      <c r="F77" s="164">
        <v>12</v>
      </c>
      <c r="G77" s="184" t="s">
        <v>2319</v>
      </c>
      <c r="H77" s="164" t="s">
        <v>5709</v>
      </c>
      <c r="I77" s="46" t="s">
        <v>3437</v>
      </c>
    </row>
    <row r="78" spans="1:9" ht="15.75">
      <c r="A78" s="164" t="s">
        <v>5943</v>
      </c>
      <c r="B78" s="191">
        <v>128</v>
      </c>
      <c r="C78" s="182" t="s">
        <v>7002</v>
      </c>
      <c r="D78" s="185" t="s">
        <v>5673</v>
      </c>
      <c r="E78" s="185" t="s">
        <v>5795</v>
      </c>
      <c r="F78" s="164">
        <v>12</v>
      </c>
      <c r="G78" s="184" t="s">
        <v>233</v>
      </c>
      <c r="H78" s="164" t="s">
        <v>5939</v>
      </c>
      <c r="I78" s="155" t="s">
        <v>1544</v>
      </c>
    </row>
    <row r="79" spans="1:9" ht="15.75">
      <c r="A79" s="164" t="s">
        <v>5944</v>
      </c>
      <c r="B79" s="191">
        <v>128</v>
      </c>
      <c r="C79" s="182" t="s">
        <v>7002</v>
      </c>
      <c r="D79" s="185" t="s">
        <v>5673</v>
      </c>
      <c r="E79" s="185" t="s">
        <v>5795</v>
      </c>
      <c r="F79" s="164">
        <v>12</v>
      </c>
      <c r="G79" s="184" t="s">
        <v>233</v>
      </c>
      <c r="H79" s="164" t="s">
        <v>5939</v>
      </c>
      <c r="I79" s="155" t="s">
        <v>1544</v>
      </c>
    </row>
    <row r="80" spans="1:9" ht="15.75">
      <c r="A80" s="164" t="s">
        <v>4248</v>
      </c>
      <c r="B80" s="191">
        <v>107.95</v>
      </c>
      <c r="C80" s="182" t="s">
        <v>5945</v>
      </c>
      <c r="D80" s="185" t="s">
        <v>5946</v>
      </c>
      <c r="E80" s="185" t="s">
        <v>5947</v>
      </c>
      <c r="F80" s="164">
        <v>12</v>
      </c>
      <c r="G80" s="184" t="s">
        <v>223</v>
      </c>
      <c r="H80" s="188" t="s">
        <v>5910</v>
      </c>
      <c r="I80" s="155" t="s">
        <v>730</v>
      </c>
    </row>
    <row r="81" spans="1:9" ht="15.75">
      <c r="A81" s="164" t="s">
        <v>4249</v>
      </c>
      <c r="B81" s="191">
        <v>126</v>
      </c>
      <c r="C81" s="182" t="s">
        <v>2318</v>
      </c>
      <c r="D81" s="185" t="s">
        <v>5948</v>
      </c>
      <c r="E81" s="185" t="s">
        <v>5949</v>
      </c>
      <c r="F81" s="164">
        <v>12</v>
      </c>
      <c r="G81" s="184" t="s">
        <v>727</v>
      </c>
      <c r="H81" s="164" t="s">
        <v>5879</v>
      </c>
      <c r="I81" s="46" t="s">
        <v>728</v>
      </c>
    </row>
    <row r="82" spans="1:9" ht="15.75">
      <c r="A82" s="164" t="s">
        <v>4259</v>
      </c>
      <c r="B82" s="191">
        <v>113.88</v>
      </c>
      <c r="C82" s="182" t="s">
        <v>5863</v>
      </c>
      <c r="D82" s="185" t="s">
        <v>5951</v>
      </c>
      <c r="E82" s="185" t="s">
        <v>5952</v>
      </c>
      <c r="F82" s="164">
        <v>12</v>
      </c>
      <c r="G82" s="184" t="s">
        <v>5953</v>
      </c>
      <c r="H82" s="164" t="s">
        <v>5954</v>
      </c>
      <c r="I82" s="154" t="s">
        <v>5955</v>
      </c>
    </row>
    <row r="83" spans="1:9" ht="15.75">
      <c r="A83" s="164" t="s">
        <v>4250</v>
      </c>
      <c r="B83" s="191">
        <v>167.736</v>
      </c>
      <c r="C83" s="182" t="s">
        <v>5956</v>
      </c>
      <c r="D83" s="183" t="s">
        <v>5957</v>
      </c>
      <c r="E83" s="185" t="s">
        <v>5958</v>
      </c>
      <c r="F83" s="164">
        <v>12</v>
      </c>
      <c r="G83" s="185" t="s">
        <v>5673</v>
      </c>
      <c r="H83" s="185" t="s">
        <v>5795</v>
      </c>
      <c r="I83" s="154" t="s">
        <v>5866</v>
      </c>
    </row>
    <row r="84" spans="1:9" ht="15.75">
      <c r="A84" s="164" t="s">
        <v>4261</v>
      </c>
      <c r="B84" s="191">
        <v>114</v>
      </c>
      <c r="C84" s="189" t="s">
        <v>5959</v>
      </c>
      <c r="D84" s="190" t="s">
        <v>5960</v>
      </c>
      <c r="E84" s="190" t="s">
        <v>5961</v>
      </c>
      <c r="F84" s="164">
        <v>12</v>
      </c>
      <c r="G84" s="184" t="s">
        <v>2335</v>
      </c>
      <c r="H84" s="164" t="s">
        <v>5769</v>
      </c>
      <c r="I84" s="46" t="s">
        <v>5874</v>
      </c>
    </row>
    <row r="85" spans="1:9" ht="15.75">
      <c r="A85" s="164" t="s">
        <v>5962</v>
      </c>
      <c r="B85" s="191">
        <v>132</v>
      </c>
      <c r="C85" s="182" t="s">
        <v>5999</v>
      </c>
      <c r="D85" s="190" t="s">
        <v>6000</v>
      </c>
      <c r="E85" s="190" t="s">
        <v>6001</v>
      </c>
      <c r="F85" s="164">
        <v>12</v>
      </c>
      <c r="G85" s="184" t="s">
        <v>5966</v>
      </c>
      <c r="H85" s="164" t="s">
        <v>5967</v>
      </c>
      <c r="I85" s="46" t="s">
        <v>5647</v>
      </c>
    </row>
    <row r="86" spans="1:9" ht="15.75">
      <c r="A86" s="164" t="s">
        <v>5968</v>
      </c>
      <c r="B86" s="191">
        <v>127</v>
      </c>
      <c r="C86" s="182" t="s">
        <v>6002</v>
      </c>
      <c r="D86" s="190" t="s">
        <v>5970</v>
      </c>
      <c r="E86" s="190" t="s">
        <v>5971</v>
      </c>
      <c r="F86" s="164">
        <v>12</v>
      </c>
      <c r="G86" s="184" t="s">
        <v>5966</v>
      </c>
      <c r="H86" s="164" t="s">
        <v>5967</v>
      </c>
      <c r="I86" s="46" t="s">
        <v>5647</v>
      </c>
    </row>
    <row r="87" spans="1:9" ht="31.5">
      <c r="A87" s="164" t="s">
        <v>5972</v>
      </c>
      <c r="B87" s="191">
        <v>127</v>
      </c>
      <c r="C87" s="186" t="s">
        <v>5973</v>
      </c>
      <c r="D87" s="190"/>
      <c r="E87" s="190" t="s">
        <v>5974</v>
      </c>
      <c r="F87" s="164">
        <v>12</v>
      </c>
      <c r="G87" s="184" t="s">
        <v>5966</v>
      </c>
      <c r="H87" s="164" t="s">
        <v>5967</v>
      </c>
      <c r="I87" s="46" t="s">
        <v>5647</v>
      </c>
    </row>
    <row r="88" spans="1:9" ht="15.75">
      <c r="A88" s="164" t="s">
        <v>5975</v>
      </c>
      <c r="B88" s="191">
        <v>123</v>
      </c>
      <c r="C88" s="186" t="s">
        <v>5976</v>
      </c>
      <c r="D88" s="190" t="s">
        <v>5977</v>
      </c>
      <c r="E88" s="190" t="s">
        <v>5978</v>
      </c>
      <c r="F88" s="164">
        <v>12</v>
      </c>
      <c r="G88" s="184" t="s">
        <v>5966</v>
      </c>
      <c r="H88" s="164" t="s">
        <v>5967</v>
      </c>
      <c r="I88" s="46" t="s">
        <v>5647</v>
      </c>
    </row>
    <row r="89" spans="1:9" ht="15.75">
      <c r="A89" s="164" t="s">
        <v>4253</v>
      </c>
      <c r="B89" s="191">
        <v>107.88</v>
      </c>
      <c r="C89" s="189" t="s">
        <v>5880</v>
      </c>
      <c r="D89" s="190" t="s">
        <v>5862</v>
      </c>
      <c r="E89" s="190" t="s">
        <v>5979</v>
      </c>
      <c r="F89" s="164">
        <v>12</v>
      </c>
      <c r="G89" s="184" t="s">
        <v>243</v>
      </c>
      <c r="H89" s="188" t="s">
        <v>5980</v>
      </c>
      <c r="I89" s="155" t="s">
        <v>3375</v>
      </c>
    </row>
    <row r="90" spans="1:9" ht="15.75">
      <c r="A90" s="164" t="s">
        <v>4254</v>
      </c>
      <c r="B90" s="191">
        <v>161.04</v>
      </c>
      <c r="C90" s="182" t="s">
        <v>286</v>
      </c>
      <c r="D90" s="185" t="s">
        <v>5981</v>
      </c>
      <c r="E90" s="185" t="s">
        <v>5982</v>
      </c>
      <c r="F90" s="164">
        <v>12</v>
      </c>
      <c r="G90" s="184" t="s">
        <v>287</v>
      </c>
      <c r="H90" s="188" t="s">
        <v>6003</v>
      </c>
      <c r="I90" s="155" t="s">
        <v>5984</v>
      </c>
    </row>
    <row r="91" spans="1:9" ht="15.75">
      <c r="A91" s="164" t="s">
        <v>6004</v>
      </c>
      <c r="B91" s="191">
        <v>111.84</v>
      </c>
      <c r="C91" s="182" t="s">
        <v>246</v>
      </c>
      <c r="D91" s="183" t="s">
        <v>6005</v>
      </c>
      <c r="E91" s="183" t="s">
        <v>6006</v>
      </c>
      <c r="F91" s="164">
        <v>12</v>
      </c>
      <c r="G91" s="184" t="s">
        <v>247</v>
      </c>
      <c r="H91" s="164" t="s">
        <v>5823</v>
      </c>
      <c r="I91" s="154" t="s">
        <v>5988</v>
      </c>
    </row>
    <row r="92" spans="1:9" ht="15.75">
      <c r="A92" s="164" t="s">
        <v>6007</v>
      </c>
      <c r="B92" s="191">
        <v>111.84</v>
      </c>
      <c r="C92" s="182" t="s">
        <v>6008</v>
      </c>
      <c r="D92" s="183" t="s">
        <v>6009</v>
      </c>
      <c r="E92" s="183" t="s">
        <v>6010</v>
      </c>
      <c r="F92" s="164">
        <v>12</v>
      </c>
      <c r="G92" s="184" t="s">
        <v>247</v>
      </c>
      <c r="H92" s="164" t="s">
        <v>5823</v>
      </c>
      <c r="I92" s="154" t="s">
        <v>5988</v>
      </c>
    </row>
    <row r="93" spans="1:9" ht="15.75">
      <c r="A93" s="164" t="s">
        <v>4260</v>
      </c>
      <c r="B93" s="191">
        <v>113.88</v>
      </c>
      <c r="C93" s="182" t="s">
        <v>5863</v>
      </c>
      <c r="D93" s="185" t="s">
        <v>5989</v>
      </c>
      <c r="E93" s="185" t="s">
        <v>5990</v>
      </c>
      <c r="F93" s="164">
        <v>12</v>
      </c>
      <c r="G93" s="184" t="s">
        <v>5953</v>
      </c>
      <c r="H93" s="164" t="s">
        <v>5954</v>
      </c>
      <c r="I93" s="154" t="s">
        <v>5955</v>
      </c>
    </row>
    <row r="94" spans="1:9" ht="15.75">
      <c r="A94" s="164" t="s">
        <v>4256</v>
      </c>
      <c r="B94" s="191">
        <v>114</v>
      </c>
      <c r="C94" s="182" t="s">
        <v>290</v>
      </c>
      <c r="D94" s="185" t="s">
        <v>5864</v>
      </c>
      <c r="E94" s="185" t="s">
        <v>5991</v>
      </c>
      <c r="F94" s="164">
        <v>12</v>
      </c>
      <c r="G94" s="184" t="s">
        <v>264</v>
      </c>
      <c r="H94" s="164" t="s">
        <v>5773</v>
      </c>
      <c r="I94" s="46" t="s">
        <v>5648</v>
      </c>
    </row>
    <row r="96" spans="1:9" ht="15.75">
      <c r="A96" s="515" t="s">
        <v>2621</v>
      </c>
      <c r="B96" s="170"/>
      <c r="C96" s="171"/>
      <c r="D96" s="172"/>
      <c r="E96" s="172"/>
      <c r="F96" s="170"/>
      <c r="G96" s="172"/>
      <c r="H96" s="173"/>
      <c r="I96" s="170"/>
    </row>
    <row r="97" spans="1:9" ht="15.75">
      <c r="A97" s="516"/>
      <c r="B97" s="170"/>
      <c r="C97" s="171"/>
      <c r="D97" s="172"/>
      <c r="E97" s="172"/>
      <c r="F97" s="170"/>
      <c r="G97" s="172"/>
      <c r="H97" s="173"/>
      <c r="I97" s="170"/>
    </row>
    <row r="98" spans="1:9" ht="15.75">
      <c r="A98" s="516" t="s">
        <v>2622</v>
      </c>
      <c r="B98" s="170"/>
      <c r="C98" s="171"/>
      <c r="D98" s="172"/>
      <c r="E98" s="172"/>
      <c r="F98" s="170"/>
      <c r="G98" s="172"/>
      <c r="H98" s="173"/>
      <c r="I98" s="170"/>
    </row>
    <row r="99" spans="1:9" ht="15.75">
      <c r="A99" s="504"/>
      <c r="B99" s="170"/>
      <c r="C99" s="171"/>
      <c r="D99" s="172"/>
      <c r="E99" s="172"/>
      <c r="F99" s="170"/>
      <c r="G99" s="172"/>
      <c r="H99" s="173"/>
      <c r="I99" s="170"/>
    </row>
    <row r="100" spans="1:9" ht="15.75">
      <c r="A100" s="505"/>
      <c r="B100" s="170"/>
      <c r="C100" s="171"/>
      <c r="D100" s="172"/>
      <c r="E100" s="172"/>
      <c r="F100" s="170"/>
      <c r="G100" s="172"/>
      <c r="H100" s="173"/>
      <c r="I100" s="170"/>
    </row>
    <row r="101" spans="1:9" ht="18.75">
      <c r="A101" s="505" t="s">
        <v>2623</v>
      </c>
      <c r="B101" s="170"/>
      <c r="C101" s="171"/>
      <c r="D101" s="172"/>
      <c r="E101" s="172"/>
      <c r="F101" s="170"/>
      <c r="G101" s="172"/>
      <c r="H101" s="173"/>
      <c r="I101" s="170"/>
    </row>
    <row r="102" spans="1:9" ht="15.75">
      <c r="A102" s="506"/>
      <c r="B102" s="170"/>
      <c r="C102" s="171"/>
      <c r="D102" s="172"/>
      <c r="E102" s="172"/>
      <c r="F102" s="170"/>
      <c r="G102" s="172"/>
      <c r="H102" s="173"/>
      <c r="I102" s="170"/>
    </row>
    <row r="103" spans="1:9" ht="15.75">
      <c r="A103" s="505" t="s">
        <v>2624</v>
      </c>
      <c r="B103" s="170"/>
      <c r="C103" s="171"/>
      <c r="D103" s="172"/>
      <c r="E103" s="172"/>
      <c r="F103" s="170"/>
      <c r="G103" s="172"/>
      <c r="H103" s="173"/>
      <c r="I103" s="170"/>
    </row>
    <row r="104" spans="1:9" ht="15.75">
      <c r="A104" s="506"/>
      <c r="B104" s="170"/>
      <c r="C104" s="171"/>
      <c r="D104" s="172"/>
      <c r="E104" s="172"/>
      <c r="F104" s="170"/>
      <c r="G104" s="172"/>
      <c r="H104" s="173"/>
      <c r="I104" s="170"/>
    </row>
    <row r="105" spans="1:9" ht="15.75">
      <c r="A105" s="505" t="s">
        <v>2625</v>
      </c>
      <c r="B105" s="170"/>
      <c r="C105" s="171"/>
      <c r="D105" s="172"/>
      <c r="E105" s="172"/>
      <c r="F105" s="170"/>
      <c r="G105" s="172"/>
      <c r="H105" s="173"/>
      <c r="I105" s="170"/>
    </row>
    <row r="106" spans="1:9" ht="15.75">
      <c r="A106" s="507" t="s">
        <v>2626</v>
      </c>
      <c r="B106" s="170"/>
      <c r="C106" s="171"/>
      <c r="D106" s="172"/>
      <c r="E106" s="172"/>
      <c r="F106" s="170"/>
      <c r="G106" s="172"/>
      <c r="H106" s="173"/>
      <c r="I106" s="170"/>
    </row>
    <row r="107" spans="1:9" ht="15.75">
      <c r="A107" s="507" t="s">
        <v>2627</v>
      </c>
      <c r="B107" s="170"/>
      <c r="C107" s="171"/>
      <c r="D107" s="172"/>
      <c r="E107" s="172"/>
      <c r="F107" s="170"/>
      <c r="G107" s="172"/>
      <c r="H107" s="173"/>
      <c r="I107" s="170"/>
    </row>
    <row r="108" spans="1:9" ht="15.75">
      <c r="A108" s="507" t="s">
        <v>2628</v>
      </c>
      <c r="B108" s="170"/>
      <c r="C108" s="171"/>
      <c r="D108" s="172"/>
      <c r="E108" s="172"/>
      <c r="F108" s="170"/>
      <c r="G108" s="172"/>
      <c r="H108" s="173"/>
      <c r="I108" s="170"/>
    </row>
    <row r="109" spans="1:9" ht="18.75">
      <c r="A109" s="507" t="s">
        <v>2629</v>
      </c>
      <c r="B109" s="170"/>
      <c r="C109" s="171"/>
      <c r="D109" s="172"/>
      <c r="E109" s="172"/>
      <c r="F109" s="170"/>
      <c r="G109" s="172"/>
      <c r="H109" s="173"/>
      <c r="I109" s="170"/>
    </row>
    <row r="110" spans="1:9" ht="15.75">
      <c r="A110" s="508" t="s">
        <v>2630</v>
      </c>
      <c r="B110" s="170"/>
      <c r="C110" s="171"/>
      <c r="D110" s="172"/>
      <c r="E110" s="172"/>
      <c r="F110" s="170"/>
      <c r="G110" s="172"/>
      <c r="H110" s="173"/>
      <c r="I110" s="170"/>
    </row>
    <row r="111" spans="1:9" ht="15.75">
      <c r="A111" s="509"/>
      <c r="B111" s="170"/>
      <c r="C111" s="171"/>
      <c r="D111" s="172"/>
      <c r="E111" s="172"/>
      <c r="F111" s="170"/>
      <c r="G111" s="172"/>
      <c r="H111" s="173"/>
      <c r="I111" s="170"/>
    </row>
    <row r="112" spans="1:9" ht="15.75">
      <c r="A112" s="510" t="s">
        <v>2631</v>
      </c>
      <c r="B112" s="170"/>
      <c r="C112" s="171"/>
      <c r="D112" s="172"/>
      <c r="E112" s="172"/>
      <c r="F112" s="170"/>
      <c r="G112" s="172"/>
      <c r="H112" s="173"/>
      <c r="I112" s="170"/>
    </row>
    <row r="113" spans="1:9" ht="15.75">
      <c r="A113" s="511" t="s">
        <v>2632</v>
      </c>
      <c r="B113" s="170"/>
      <c r="C113" s="171"/>
      <c r="D113" s="172"/>
      <c r="E113" s="172"/>
      <c r="F113" s="170"/>
      <c r="G113" s="172"/>
      <c r="H113" s="173"/>
      <c r="I113" s="170"/>
    </row>
    <row r="114" spans="1:9" ht="15.75">
      <c r="A114" s="511" t="s">
        <v>2633</v>
      </c>
      <c r="B114" s="170"/>
      <c r="C114" s="171"/>
      <c r="D114" s="172"/>
      <c r="E114" s="172"/>
      <c r="F114" s="170"/>
      <c r="G114" s="172"/>
      <c r="H114" s="173"/>
      <c r="I114" s="170"/>
    </row>
    <row r="115" spans="1:9" ht="15.75">
      <c r="A115" s="511" t="s">
        <v>2634</v>
      </c>
      <c r="B115" s="170"/>
      <c r="C115" s="171"/>
      <c r="D115" s="172"/>
      <c r="E115" s="172"/>
      <c r="F115" s="170"/>
      <c r="G115" s="172"/>
      <c r="H115" s="173"/>
      <c r="I115" s="170"/>
    </row>
    <row r="116" spans="1:9" ht="15.75">
      <c r="A116" s="506"/>
      <c r="B116" s="170"/>
      <c r="C116" s="171"/>
      <c r="D116" s="172"/>
      <c r="E116" s="172"/>
      <c r="F116" s="170"/>
      <c r="G116" s="172"/>
      <c r="H116" s="173"/>
      <c r="I116" s="170"/>
    </row>
    <row r="117" spans="1:9" ht="15.75">
      <c r="A117" s="506"/>
      <c r="B117" s="170"/>
      <c r="C117" s="171"/>
      <c r="D117" s="172"/>
      <c r="E117" s="172"/>
      <c r="F117" s="170"/>
      <c r="G117" s="172"/>
      <c r="H117" s="173"/>
      <c r="I117" s="170"/>
    </row>
    <row r="118" spans="1:9" ht="15.75">
      <c r="A118" s="505" t="s">
        <v>2635</v>
      </c>
      <c r="B118" s="170"/>
      <c r="C118" s="171"/>
      <c r="D118" s="172"/>
      <c r="E118" s="172"/>
      <c r="F118" s="170"/>
      <c r="G118" s="172"/>
      <c r="H118" s="173"/>
      <c r="I118" s="170"/>
    </row>
    <row r="119" spans="1:9" ht="15.75">
      <c r="A119" s="512" t="s">
        <v>2636</v>
      </c>
      <c r="B119" s="170"/>
      <c r="C119" s="171"/>
      <c r="D119" s="172"/>
      <c r="E119" s="172"/>
      <c r="F119" s="170"/>
      <c r="G119" s="172"/>
      <c r="H119" s="173"/>
      <c r="I119" s="170"/>
    </row>
    <row r="120" spans="1:9" ht="15.75" customHeight="1">
      <c r="A120" s="506"/>
      <c r="B120" s="502"/>
      <c r="C120" s="502"/>
      <c r="D120" s="502"/>
      <c r="E120" s="502"/>
      <c r="F120" s="502"/>
      <c r="G120" s="502"/>
      <c r="H120" s="502"/>
      <c r="I120" s="502"/>
    </row>
    <row r="121" spans="1:9" ht="15.75">
      <c r="A121" s="506"/>
      <c r="B121" s="502"/>
      <c r="C121" s="502"/>
      <c r="D121" s="502"/>
      <c r="E121" s="502"/>
      <c r="F121" s="502"/>
      <c r="G121" s="502"/>
      <c r="H121" s="502"/>
      <c r="I121" s="502"/>
    </row>
    <row r="122" spans="1:9" ht="15.75">
      <c r="A122" s="505" t="s">
        <v>2637</v>
      </c>
      <c r="B122" s="502"/>
      <c r="C122" s="502"/>
      <c r="D122" s="502"/>
      <c r="E122" s="502"/>
      <c r="F122" s="502"/>
      <c r="G122" s="502"/>
      <c r="H122" s="502"/>
      <c r="I122" s="502"/>
    </row>
    <row r="123" spans="1:9" ht="15.75">
      <c r="A123" s="506" t="s">
        <v>2638</v>
      </c>
      <c r="B123" s="170"/>
      <c r="C123" s="171"/>
      <c r="D123" s="172"/>
      <c r="E123" s="172"/>
      <c r="F123" s="170"/>
      <c r="G123" s="172"/>
      <c r="H123" s="173"/>
      <c r="I123" s="170"/>
    </row>
    <row r="124" spans="1:9" ht="15.75">
      <c r="A124"/>
      <c r="B124" s="170"/>
      <c r="C124" s="171"/>
      <c r="D124" s="172"/>
      <c r="E124" s="172"/>
      <c r="F124" s="170"/>
      <c r="G124" s="172"/>
      <c r="H124" s="173"/>
      <c r="I124" s="170"/>
    </row>
    <row r="125" spans="1:9" ht="15.75">
      <c r="A125" s="513" t="s">
        <v>2639</v>
      </c>
      <c r="B125" s="170"/>
      <c r="C125" s="171"/>
      <c r="D125" s="172"/>
      <c r="E125" s="172"/>
      <c r="F125" s="170"/>
      <c r="G125" s="172"/>
      <c r="H125" s="173"/>
      <c r="I125" s="170"/>
    </row>
    <row r="126" spans="1:9" ht="15.75">
      <c r="A126"/>
      <c r="B126" s="170"/>
      <c r="C126" s="171"/>
      <c r="D126" s="172"/>
      <c r="E126" s="172"/>
      <c r="F126" s="170"/>
      <c r="G126" s="172"/>
      <c r="H126" s="173"/>
      <c r="I126" s="170"/>
    </row>
    <row r="127" spans="1:9" ht="15.75">
      <c r="A127" s="513" t="s">
        <v>2640</v>
      </c>
      <c r="B127" s="170"/>
      <c r="C127" s="171"/>
      <c r="D127" s="172"/>
      <c r="E127" s="172"/>
      <c r="F127" s="170"/>
      <c r="G127" s="172"/>
      <c r="H127" s="173"/>
      <c r="I127" s="170"/>
    </row>
    <row r="128" spans="1:9" ht="15.75">
      <c r="A128"/>
      <c r="B128" s="170"/>
      <c r="C128" s="171"/>
      <c r="D128" s="172"/>
      <c r="E128" s="172"/>
      <c r="F128" s="170"/>
      <c r="G128" s="172"/>
      <c r="H128" s="173"/>
      <c r="I128" s="170"/>
    </row>
    <row r="129" spans="1:9" ht="15.75">
      <c r="A129" s="514" t="s">
        <v>2641</v>
      </c>
      <c r="B129" s="170"/>
      <c r="C129" s="171"/>
      <c r="D129" s="172"/>
      <c r="E129" s="172"/>
      <c r="F129" s="170"/>
      <c r="G129" s="172"/>
      <c r="H129" s="173"/>
      <c r="I129" s="170"/>
    </row>
    <row r="130" spans="1:9" ht="15.75">
      <c r="A130"/>
      <c r="B130" s="170"/>
      <c r="C130" s="171"/>
      <c r="D130" s="172"/>
      <c r="E130" s="172"/>
      <c r="F130" s="170"/>
      <c r="G130" s="172"/>
      <c r="H130" s="173"/>
      <c r="I130" s="170"/>
    </row>
    <row r="131" spans="1:9" ht="15.75">
      <c r="A131" s="514" t="s">
        <v>2642</v>
      </c>
      <c r="B131" s="170"/>
      <c r="C131" s="171"/>
      <c r="D131" s="172"/>
      <c r="E131" s="172"/>
      <c r="F131" s="170"/>
      <c r="G131" s="172"/>
      <c r="H131" s="173"/>
      <c r="I131" s="170"/>
    </row>
    <row r="132" spans="1:9" ht="15.75">
      <c r="A132"/>
      <c r="B132" s="170"/>
      <c r="C132" s="171"/>
      <c r="D132" s="172"/>
      <c r="E132" s="172"/>
      <c r="F132" s="170"/>
      <c r="G132" s="172"/>
      <c r="H132" s="173"/>
      <c r="I132" s="170"/>
    </row>
    <row r="133" spans="1:9" ht="15.75">
      <c r="A133" s="513" t="s">
        <v>2643</v>
      </c>
      <c r="B133" s="170"/>
      <c r="C133" s="171"/>
      <c r="D133" s="172"/>
      <c r="E133" s="172"/>
      <c r="F133" s="170"/>
      <c r="G133" s="172"/>
      <c r="H133" s="173"/>
      <c r="I133" s="170"/>
    </row>
    <row r="134" spans="1:9" ht="15.75">
      <c r="A134" s="169"/>
      <c r="B134" s="170"/>
      <c r="C134" s="171"/>
      <c r="D134" s="172"/>
      <c r="E134" s="172"/>
      <c r="F134" s="170"/>
      <c r="G134" s="172"/>
      <c r="H134" s="173"/>
      <c r="I134" s="170"/>
    </row>
    <row r="135" spans="1:9" ht="15.75">
      <c r="A135" s="166"/>
      <c r="B135" s="170"/>
      <c r="C135" s="171"/>
      <c r="D135" s="172"/>
      <c r="E135" s="172"/>
      <c r="F135" s="170"/>
      <c r="G135" s="172"/>
      <c r="H135" s="173"/>
      <c r="I135" s="170"/>
    </row>
    <row r="136" spans="1:9" ht="15.75">
      <c r="A136" s="175"/>
      <c r="B136" s="170"/>
      <c r="C136" s="171"/>
      <c r="D136" s="172"/>
      <c r="E136" s="172"/>
      <c r="F136" s="170"/>
      <c r="G136" s="172"/>
      <c r="H136" s="173"/>
      <c r="I136" s="170"/>
    </row>
    <row r="137" spans="1:9" ht="15" customHeight="1">
      <c r="A137" s="503" t="s">
        <v>6023</v>
      </c>
      <c r="B137" s="503"/>
      <c r="C137" s="503"/>
      <c r="D137" s="503"/>
      <c r="E137" s="503"/>
      <c r="F137" s="503"/>
      <c r="G137" s="503"/>
      <c r="H137" s="503"/>
      <c r="I137" s="503"/>
    </row>
    <row r="138" spans="1:9" ht="15.75">
      <c r="A138" s="503"/>
      <c r="B138" s="503"/>
      <c r="C138" s="503"/>
      <c r="D138" s="503"/>
      <c r="E138" s="503"/>
      <c r="F138" s="503"/>
      <c r="G138" s="503"/>
      <c r="H138" s="503"/>
      <c r="I138" s="503"/>
    </row>
    <row r="139" spans="1:9" ht="15.75">
      <c r="A139" s="503"/>
      <c r="B139" s="503"/>
      <c r="C139" s="503"/>
      <c r="D139" s="503"/>
      <c r="E139" s="503"/>
      <c r="F139" s="503"/>
      <c r="G139" s="503"/>
      <c r="H139" s="503"/>
      <c r="I139" s="503"/>
    </row>
    <row r="140" spans="1:9" ht="15.75">
      <c r="A140" s="166"/>
      <c r="B140" s="170"/>
      <c r="C140" s="171"/>
      <c r="D140" s="172"/>
      <c r="E140" s="172"/>
      <c r="F140" s="170"/>
      <c r="G140" s="172"/>
      <c r="H140" s="173"/>
      <c r="I140" s="170"/>
    </row>
    <row r="141" spans="1:9" ht="15.75">
      <c r="A141" s="174" t="s">
        <v>6024</v>
      </c>
      <c r="B141" s="170"/>
      <c r="C141" s="171"/>
      <c r="D141" s="172"/>
      <c r="E141" s="172"/>
      <c r="F141" s="170"/>
      <c r="G141" s="172"/>
      <c r="H141" s="173"/>
      <c r="I141" s="170"/>
    </row>
    <row r="142" spans="1:9" ht="15.75">
      <c r="A142" s="169"/>
      <c r="B142" s="170"/>
      <c r="C142" s="171"/>
      <c r="D142" s="172"/>
      <c r="E142" s="172"/>
      <c r="F142" s="170"/>
      <c r="G142" s="172"/>
      <c r="H142" s="173"/>
      <c r="I142" s="170"/>
    </row>
    <row r="143" spans="1:9" ht="15.75">
      <c r="A143" s="169"/>
      <c r="B143" s="170"/>
      <c r="C143" s="171"/>
      <c r="D143" s="172"/>
      <c r="E143" s="172"/>
      <c r="F143" s="170"/>
      <c r="G143" s="172"/>
      <c r="H143" s="173"/>
      <c r="I143" s="170"/>
    </row>
    <row r="144" spans="1:9" ht="15.75">
      <c r="A144" s="169" t="s">
        <v>6017</v>
      </c>
      <c r="B144" s="170"/>
      <c r="C144" s="171"/>
      <c r="D144" s="172"/>
      <c r="E144" s="172"/>
      <c r="F144" s="170"/>
      <c r="G144" s="172"/>
      <c r="H144" s="173"/>
      <c r="I144" s="170"/>
    </row>
    <row r="145" spans="1:9" ht="15.75">
      <c r="A145" s="169"/>
      <c r="B145" s="170"/>
      <c r="C145" s="171"/>
      <c r="D145" s="172"/>
      <c r="E145" s="172"/>
      <c r="F145" s="170"/>
      <c r="G145" s="172"/>
      <c r="H145" s="173"/>
      <c r="I145" s="170"/>
    </row>
    <row r="146" spans="1:9" ht="15.75">
      <c r="A146" s="169"/>
      <c r="B146" s="170"/>
      <c r="C146" s="171"/>
      <c r="D146" s="172"/>
      <c r="E146" s="172"/>
      <c r="F146" s="170"/>
      <c r="G146" s="172"/>
      <c r="H146" s="173"/>
      <c r="I146" s="170"/>
    </row>
    <row r="147" spans="1:9" ht="15.75">
      <c r="A147" s="167"/>
      <c r="B147" s="170"/>
      <c r="C147" s="171"/>
      <c r="D147" s="172"/>
      <c r="E147" s="172"/>
      <c r="F147" s="170"/>
      <c r="G147" s="172"/>
      <c r="H147" s="173"/>
      <c r="I147" s="170"/>
    </row>
    <row r="148" spans="1:9" ht="15.75">
      <c r="A148" s="168" t="s">
        <v>6018</v>
      </c>
      <c r="B148" s="170"/>
      <c r="C148" s="171"/>
      <c r="D148" s="172"/>
      <c r="E148" s="172"/>
      <c r="F148" s="170"/>
      <c r="G148" s="172"/>
      <c r="H148" s="173"/>
      <c r="I148" s="170"/>
    </row>
    <row r="149" spans="1:9" ht="15.75">
      <c r="A149" s="169" t="s">
        <v>6019</v>
      </c>
      <c r="B149" s="170"/>
      <c r="C149" s="171"/>
      <c r="D149" s="172"/>
      <c r="E149" s="172"/>
      <c r="F149" s="170"/>
      <c r="G149" s="172"/>
      <c r="H149" s="173"/>
      <c r="I149" s="170"/>
    </row>
    <row r="150" spans="1:9" ht="15.75">
      <c r="A150" s="169" t="s">
        <v>6020</v>
      </c>
      <c r="B150" s="170"/>
      <c r="C150" s="171"/>
      <c r="D150" s="172"/>
      <c r="E150" s="172"/>
      <c r="F150" s="170"/>
      <c r="G150" s="172"/>
      <c r="H150" s="173"/>
      <c r="I150" s="170"/>
    </row>
    <row r="151" spans="1:9" ht="15.75">
      <c r="A151" s="169" t="s">
        <v>6021</v>
      </c>
      <c r="B151" s="170"/>
      <c r="C151" s="171"/>
      <c r="D151" s="172"/>
      <c r="E151" s="172"/>
      <c r="F151" s="170"/>
      <c r="G151" s="172"/>
      <c r="H151" s="173"/>
      <c r="I151" s="170"/>
    </row>
    <row r="152" spans="1:9" ht="15.75">
      <c r="A152" s="169"/>
      <c r="B152" s="170"/>
      <c r="C152" s="171"/>
      <c r="D152" s="172"/>
      <c r="E152" s="172"/>
      <c r="F152" s="170"/>
      <c r="G152" s="172"/>
      <c r="H152" s="173"/>
      <c r="I152" s="170"/>
    </row>
    <row r="153" spans="1:9" ht="15.75">
      <c r="A153" s="169"/>
      <c r="B153" s="170"/>
      <c r="C153" s="171"/>
      <c r="D153" s="172"/>
      <c r="E153" s="172"/>
      <c r="F153" s="170"/>
      <c r="G153" s="172"/>
      <c r="H153" s="173"/>
      <c r="I153" s="170"/>
    </row>
    <row r="156" spans="1:15" ht="15.75">
      <c r="A156" s="708" t="s">
        <v>2644</v>
      </c>
      <c r="B156" s="709"/>
      <c r="C156" s="709"/>
      <c r="D156" s="709"/>
      <c r="E156" s="710"/>
      <c r="F156" s="163"/>
      <c r="G156" s="163"/>
      <c r="H156" s="163"/>
      <c r="I156" s="163"/>
      <c r="J156" s="163"/>
      <c r="K156" s="163"/>
      <c r="L156" s="163"/>
      <c r="M156" s="163"/>
      <c r="N156" s="163"/>
      <c r="O156" s="163"/>
    </row>
    <row r="157" spans="1:15" ht="22.5" customHeight="1">
      <c r="A157" s="517" t="s">
        <v>2645</v>
      </c>
      <c r="B157" s="517" t="s">
        <v>2646</v>
      </c>
      <c r="C157" s="517" t="s">
        <v>2647</v>
      </c>
      <c r="D157" s="517" t="s">
        <v>6025</v>
      </c>
      <c r="E157" s="517" t="s">
        <v>4277</v>
      </c>
      <c r="F157" s="517" t="s">
        <v>6026</v>
      </c>
      <c r="G157" s="517" t="s">
        <v>2314</v>
      </c>
      <c r="H157" s="517" t="s">
        <v>4270</v>
      </c>
      <c r="I157" s="517" t="s">
        <v>3371</v>
      </c>
      <c r="J157" s="517" t="s">
        <v>2315</v>
      </c>
      <c r="K157" s="517" t="s">
        <v>3372</v>
      </c>
      <c r="L157" s="517" t="s">
        <v>4279</v>
      </c>
      <c r="M157" s="517" t="s">
        <v>2648</v>
      </c>
      <c r="N157" s="517" t="s">
        <v>2649</v>
      </c>
      <c r="O157" s="517" t="s">
        <v>6027</v>
      </c>
    </row>
    <row r="158" spans="1:15" ht="33.75">
      <c r="A158" s="518"/>
      <c r="B158" s="519" t="s">
        <v>2650</v>
      </c>
      <c r="C158" s="519" t="s">
        <v>2651</v>
      </c>
      <c r="D158" s="519" t="s">
        <v>6028</v>
      </c>
      <c r="E158" s="519" t="s">
        <v>6029</v>
      </c>
      <c r="F158" s="519" t="s">
        <v>6030</v>
      </c>
      <c r="G158" s="519" t="s">
        <v>6028</v>
      </c>
      <c r="H158" s="519" t="s">
        <v>4230</v>
      </c>
      <c r="I158" s="519" t="s">
        <v>6031</v>
      </c>
      <c r="J158" s="519" t="s">
        <v>6032</v>
      </c>
      <c r="K158" s="519" t="s">
        <v>2652</v>
      </c>
      <c r="L158" s="519" t="s">
        <v>2653</v>
      </c>
      <c r="M158" s="519" t="s">
        <v>6033</v>
      </c>
      <c r="N158" s="519" t="s">
        <v>6034</v>
      </c>
      <c r="O158" s="519" t="s">
        <v>6035</v>
      </c>
    </row>
    <row r="159" spans="1:15" ht="33.75">
      <c r="A159" s="518"/>
      <c r="B159" s="519" t="s">
        <v>2654</v>
      </c>
      <c r="C159" s="519" t="s">
        <v>2655</v>
      </c>
      <c r="D159" s="519" t="s">
        <v>3349</v>
      </c>
      <c r="E159" s="519" t="s">
        <v>6036</v>
      </c>
      <c r="F159" s="519" t="s">
        <v>6037</v>
      </c>
      <c r="G159" s="519" t="s">
        <v>3349</v>
      </c>
      <c r="H159" s="519" t="s">
        <v>4230</v>
      </c>
      <c r="I159" s="519" t="s">
        <v>6038</v>
      </c>
      <c r="J159" s="519" t="s">
        <v>6039</v>
      </c>
      <c r="K159" s="519" t="s">
        <v>6040</v>
      </c>
      <c r="L159" s="519" t="s">
        <v>2656</v>
      </c>
      <c r="M159" s="519" t="s">
        <v>6041</v>
      </c>
      <c r="N159" s="519" t="s">
        <v>6034</v>
      </c>
      <c r="O159" s="519" t="s">
        <v>6035</v>
      </c>
    </row>
    <row r="160" spans="1:15" ht="33.75">
      <c r="A160" s="518"/>
      <c r="B160" s="519" t="s">
        <v>2657</v>
      </c>
      <c r="C160" s="519" t="s">
        <v>2658</v>
      </c>
      <c r="D160" s="519" t="s">
        <v>6042</v>
      </c>
      <c r="E160" s="519" t="s">
        <v>6043</v>
      </c>
      <c r="F160" s="519" t="s">
        <v>6044</v>
      </c>
      <c r="G160" s="519" t="s">
        <v>6042</v>
      </c>
      <c r="H160" s="519" t="s">
        <v>5875</v>
      </c>
      <c r="I160" s="519" t="s">
        <v>6046</v>
      </c>
      <c r="J160" s="519" t="s">
        <v>6047</v>
      </c>
      <c r="K160" s="519" t="s">
        <v>6048</v>
      </c>
      <c r="L160" s="519" t="s">
        <v>2659</v>
      </c>
      <c r="M160" s="519" t="s">
        <v>6049</v>
      </c>
      <c r="N160" s="519" t="s">
        <v>6050</v>
      </c>
      <c r="O160" s="519" t="s">
        <v>6051</v>
      </c>
    </row>
    <row r="161" spans="1:15" ht="33.75">
      <c r="A161" s="518"/>
      <c r="B161" s="519" t="s">
        <v>2660</v>
      </c>
      <c r="C161" s="519" t="s">
        <v>2661</v>
      </c>
      <c r="D161" s="519" t="s">
        <v>6052</v>
      </c>
      <c r="E161" s="519" t="s">
        <v>6053</v>
      </c>
      <c r="F161" s="519"/>
      <c r="G161" s="519" t="s">
        <v>6052</v>
      </c>
      <c r="H161" s="519" t="s">
        <v>5875</v>
      </c>
      <c r="I161" s="519" t="s">
        <v>6054</v>
      </c>
      <c r="J161" s="519" t="s">
        <v>6055</v>
      </c>
      <c r="K161" s="519" t="s">
        <v>6056</v>
      </c>
      <c r="L161" s="519" t="s">
        <v>2662</v>
      </c>
      <c r="M161" s="519" t="s">
        <v>5691</v>
      </c>
      <c r="N161" s="519" t="s">
        <v>6050</v>
      </c>
      <c r="O161" s="519" t="s">
        <v>6051</v>
      </c>
    </row>
    <row r="162" spans="1:15" ht="33.75">
      <c r="A162" s="518"/>
      <c r="B162" s="519" t="s">
        <v>2663</v>
      </c>
      <c r="C162" s="519" t="s">
        <v>2664</v>
      </c>
      <c r="D162" s="519" t="s">
        <v>6057</v>
      </c>
      <c r="E162" s="519" t="s">
        <v>6058</v>
      </c>
      <c r="F162" s="519" t="s">
        <v>6059</v>
      </c>
      <c r="G162" s="519" t="s">
        <v>6057</v>
      </c>
      <c r="H162" s="519" t="s">
        <v>4231</v>
      </c>
      <c r="I162" s="519" t="s">
        <v>6060</v>
      </c>
      <c r="J162" s="519" t="s">
        <v>6061</v>
      </c>
      <c r="K162" s="519" t="s">
        <v>6062</v>
      </c>
      <c r="L162" s="519" t="s">
        <v>2665</v>
      </c>
      <c r="M162" s="519" t="s">
        <v>6063</v>
      </c>
      <c r="N162" s="519" t="s">
        <v>6064</v>
      </c>
      <c r="O162" s="519" t="s">
        <v>6065</v>
      </c>
    </row>
    <row r="163" spans="1:15" ht="45">
      <c r="A163" s="518"/>
      <c r="B163" s="519" t="s">
        <v>2666</v>
      </c>
      <c r="C163" s="519" t="s">
        <v>2667</v>
      </c>
      <c r="D163" s="519" t="s">
        <v>6066</v>
      </c>
      <c r="E163" s="519" t="s">
        <v>6067</v>
      </c>
      <c r="F163" s="519" t="s">
        <v>6068</v>
      </c>
      <c r="G163" s="519" t="s">
        <v>250</v>
      </c>
      <c r="H163" s="519" t="s">
        <v>4231</v>
      </c>
      <c r="I163" s="519" t="s">
        <v>6069</v>
      </c>
      <c r="J163" s="519" t="s">
        <v>6070</v>
      </c>
      <c r="K163" s="519" t="s">
        <v>6071</v>
      </c>
      <c r="L163" s="519" t="s">
        <v>2668</v>
      </c>
      <c r="M163" s="519" t="s">
        <v>6072</v>
      </c>
      <c r="N163" s="519" t="s">
        <v>6064</v>
      </c>
      <c r="O163" s="519" t="s">
        <v>6065</v>
      </c>
    </row>
    <row r="164" spans="1:15" ht="33.75">
      <c r="A164" s="518"/>
      <c r="B164" s="519" t="s">
        <v>2669</v>
      </c>
      <c r="C164" s="519" t="s">
        <v>2670</v>
      </c>
      <c r="D164" s="519" t="s">
        <v>6073</v>
      </c>
      <c r="E164" s="519" t="s">
        <v>6074</v>
      </c>
      <c r="F164" s="519" t="s">
        <v>6073</v>
      </c>
      <c r="G164" s="519" t="s">
        <v>2317</v>
      </c>
      <c r="H164" s="519" t="s">
        <v>4231</v>
      </c>
      <c r="I164" s="519" t="s">
        <v>6075</v>
      </c>
      <c r="J164" s="519" t="s">
        <v>6076</v>
      </c>
      <c r="K164" s="519" t="s">
        <v>6077</v>
      </c>
      <c r="L164" s="519" t="s">
        <v>2671</v>
      </c>
      <c r="M164" s="519" t="s">
        <v>6078</v>
      </c>
      <c r="N164" s="519" t="s">
        <v>6064</v>
      </c>
      <c r="O164" s="519" t="s">
        <v>6065</v>
      </c>
    </row>
    <row r="165" spans="1:15" ht="33.75">
      <c r="A165" s="518"/>
      <c r="B165" s="519" t="s">
        <v>2672</v>
      </c>
      <c r="C165" s="519" t="s">
        <v>2673</v>
      </c>
      <c r="D165" s="519" t="s">
        <v>6079</v>
      </c>
      <c r="E165" s="519" t="s">
        <v>6080</v>
      </c>
      <c r="F165" s="519"/>
      <c r="G165" s="519" t="s">
        <v>3531</v>
      </c>
      <c r="H165" s="519" t="s">
        <v>4231</v>
      </c>
      <c r="I165" s="519" t="s">
        <v>6081</v>
      </c>
      <c r="J165" s="519" t="s">
        <v>6082</v>
      </c>
      <c r="K165" s="519" t="s">
        <v>6083</v>
      </c>
      <c r="L165" s="519" t="s">
        <v>2674</v>
      </c>
      <c r="M165" s="519" t="s">
        <v>6084</v>
      </c>
      <c r="N165" s="519" t="s">
        <v>6064</v>
      </c>
      <c r="O165" s="519" t="s">
        <v>6065</v>
      </c>
    </row>
    <row r="166" spans="1:15" ht="33.75">
      <c r="A166" s="518"/>
      <c r="B166" s="519" t="s">
        <v>2675</v>
      </c>
      <c r="C166" s="519" t="s">
        <v>2676</v>
      </c>
      <c r="D166" s="519" t="s">
        <v>737</v>
      </c>
      <c r="E166" s="519" t="s">
        <v>6085</v>
      </c>
      <c r="F166" s="519"/>
      <c r="G166" s="519" t="s">
        <v>737</v>
      </c>
      <c r="H166" s="519" t="s">
        <v>4231</v>
      </c>
      <c r="I166" s="519" t="s">
        <v>6086</v>
      </c>
      <c r="J166" s="519" t="s">
        <v>6087</v>
      </c>
      <c r="K166" s="519" t="s">
        <v>6088</v>
      </c>
      <c r="L166" s="519" t="s">
        <v>2677</v>
      </c>
      <c r="M166" s="519" t="s">
        <v>6089</v>
      </c>
      <c r="N166" s="519" t="s">
        <v>6064</v>
      </c>
      <c r="O166" s="519" t="s">
        <v>6065</v>
      </c>
    </row>
    <row r="167" spans="1:15" ht="33.75">
      <c r="A167" s="518"/>
      <c r="B167" s="519" t="s">
        <v>2678</v>
      </c>
      <c r="C167" s="519" t="s">
        <v>2679</v>
      </c>
      <c r="D167" s="519" t="s">
        <v>3436</v>
      </c>
      <c r="E167" s="519" t="s">
        <v>6090</v>
      </c>
      <c r="F167" s="519" t="s">
        <v>6091</v>
      </c>
      <c r="G167" s="519" t="s">
        <v>3436</v>
      </c>
      <c r="H167" s="519" t="s">
        <v>4231</v>
      </c>
      <c r="I167" s="519" t="s">
        <v>6092</v>
      </c>
      <c r="J167" s="519" t="s">
        <v>6093</v>
      </c>
      <c r="K167" s="519" t="s">
        <v>6094</v>
      </c>
      <c r="L167" s="519" t="s">
        <v>2680</v>
      </c>
      <c r="M167" s="519" t="s">
        <v>6095</v>
      </c>
      <c r="N167" s="519" t="s">
        <v>6064</v>
      </c>
      <c r="O167" s="519" t="s">
        <v>6065</v>
      </c>
    </row>
    <row r="168" spans="1:15" ht="33.75">
      <c r="A168" s="518"/>
      <c r="B168" s="519" t="s">
        <v>2681</v>
      </c>
      <c r="C168" s="519" t="s">
        <v>2682</v>
      </c>
      <c r="D168" s="519" t="s">
        <v>801</v>
      </c>
      <c r="E168" s="519" t="s">
        <v>6096</v>
      </c>
      <c r="F168" s="519" t="s">
        <v>6097</v>
      </c>
      <c r="G168" s="519" t="s">
        <v>801</v>
      </c>
      <c r="H168" s="519" t="s">
        <v>4231</v>
      </c>
      <c r="I168" s="519" t="s">
        <v>6098</v>
      </c>
      <c r="J168" s="519" t="s">
        <v>6099</v>
      </c>
      <c r="K168" s="519" t="s">
        <v>6100</v>
      </c>
      <c r="L168" s="519" t="s">
        <v>2683</v>
      </c>
      <c r="M168" s="519" t="s">
        <v>6101</v>
      </c>
      <c r="N168" s="519" t="s">
        <v>6064</v>
      </c>
      <c r="O168" s="519" t="s">
        <v>6065</v>
      </c>
    </row>
    <row r="169" spans="1:15" ht="33.75">
      <c r="A169" s="518"/>
      <c r="B169" s="519" t="s">
        <v>2684</v>
      </c>
      <c r="C169" s="519" t="s">
        <v>2685</v>
      </c>
      <c r="D169" s="519" t="s">
        <v>6102</v>
      </c>
      <c r="E169" s="519" t="s">
        <v>6103</v>
      </c>
      <c r="F169" s="519" t="s">
        <v>6104</v>
      </c>
      <c r="G169" s="519" t="s">
        <v>2317</v>
      </c>
      <c r="H169" s="519" t="s">
        <v>4231</v>
      </c>
      <c r="I169" s="519" t="s">
        <v>6105</v>
      </c>
      <c r="J169" s="519" t="s">
        <v>6106</v>
      </c>
      <c r="K169" s="519" t="s">
        <v>6107</v>
      </c>
      <c r="L169" s="519" t="s">
        <v>2686</v>
      </c>
      <c r="M169" s="519" t="s">
        <v>6108</v>
      </c>
      <c r="N169" s="519" t="s">
        <v>6064</v>
      </c>
      <c r="O169" s="519" t="s">
        <v>6065</v>
      </c>
    </row>
    <row r="170" spans="1:15" ht="22.5">
      <c r="A170" s="518"/>
      <c r="B170" s="519" t="s">
        <v>2687</v>
      </c>
      <c r="C170" s="519" t="s">
        <v>2688</v>
      </c>
      <c r="D170" s="519" t="s">
        <v>6109</v>
      </c>
      <c r="E170" s="519" t="s">
        <v>6110</v>
      </c>
      <c r="F170" s="519"/>
      <c r="G170" s="519" t="s">
        <v>6109</v>
      </c>
      <c r="H170" s="519" t="s">
        <v>4231</v>
      </c>
      <c r="I170" s="519" t="s">
        <v>6111</v>
      </c>
      <c r="J170" s="519" t="s">
        <v>6112</v>
      </c>
      <c r="K170" s="519" t="s">
        <v>3532</v>
      </c>
      <c r="L170" s="519" t="s">
        <v>2689</v>
      </c>
      <c r="M170" s="519" t="s">
        <v>2690</v>
      </c>
      <c r="N170" s="519" t="s">
        <v>6064</v>
      </c>
      <c r="O170" s="519" t="s">
        <v>6065</v>
      </c>
    </row>
    <row r="171" spans="1:15" ht="33.75">
      <c r="A171" s="518" t="s">
        <v>2691</v>
      </c>
      <c r="B171" s="519" t="s">
        <v>2692</v>
      </c>
      <c r="C171" s="519" t="s">
        <v>2693</v>
      </c>
      <c r="D171" s="519" t="s">
        <v>3429</v>
      </c>
      <c r="E171" s="519" t="s">
        <v>3533</v>
      </c>
      <c r="F171" s="519" t="s">
        <v>3534</v>
      </c>
      <c r="G171" s="519" t="s">
        <v>3429</v>
      </c>
      <c r="H171" s="519" t="s">
        <v>4229</v>
      </c>
      <c r="I171" s="519" t="s">
        <v>3535</v>
      </c>
      <c r="J171" s="519" t="s">
        <v>3536</v>
      </c>
      <c r="K171" s="519" t="s">
        <v>3537</v>
      </c>
      <c r="L171" s="519" t="s">
        <v>2694</v>
      </c>
      <c r="M171" s="519" t="s">
        <v>3590</v>
      </c>
      <c r="N171" s="519" t="s">
        <v>3538</v>
      </c>
      <c r="O171" s="519" t="s">
        <v>6065</v>
      </c>
    </row>
    <row r="172" spans="1:15" ht="33.75">
      <c r="A172" s="518" t="s">
        <v>2695</v>
      </c>
      <c r="B172" s="519" t="s">
        <v>2696</v>
      </c>
      <c r="C172" s="519" t="s">
        <v>2697</v>
      </c>
      <c r="D172" s="519" t="s">
        <v>795</v>
      </c>
      <c r="E172" s="519" t="s">
        <v>3539</v>
      </c>
      <c r="F172" s="519" t="s">
        <v>3540</v>
      </c>
      <c r="G172" s="519" t="s">
        <v>795</v>
      </c>
      <c r="H172" s="519" t="s">
        <v>4229</v>
      </c>
      <c r="I172" s="519" t="s">
        <v>3541</v>
      </c>
      <c r="J172" s="519" t="s">
        <v>3542</v>
      </c>
      <c r="K172" s="519" t="s">
        <v>3543</v>
      </c>
      <c r="L172" s="519" t="s">
        <v>2698</v>
      </c>
      <c r="M172" s="519" t="s">
        <v>3544</v>
      </c>
      <c r="N172" s="519" t="s">
        <v>3538</v>
      </c>
      <c r="O172" s="519" t="s">
        <v>6065</v>
      </c>
    </row>
    <row r="173" spans="1:15" ht="33.75">
      <c r="A173" s="518"/>
      <c r="B173" s="519" t="s">
        <v>2699</v>
      </c>
      <c r="C173" s="519" t="s">
        <v>2700</v>
      </c>
      <c r="D173" s="519" t="s">
        <v>3438</v>
      </c>
      <c r="E173" s="519" t="s">
        <v>3545</v>
      </c>
      <c r="F173" s="519" t="s">
        <v>3546</v>
      </c>
      <c r="G173" s="519" t="s">
        <v>3438</v>
      </c>
      <c r="H173" s="519" t="s">
        <v>4229</v>
      </c>
      <c r="I173" s="519" t="s">
        <v>3547</v>
      </c>
      <c r="J173" s="519" t="s">
        <v>3548</v>
      </c>
      <c r="K173" s="519" t="s">
        <v>3549</v>
      </c>
      <c r="L173" s="519" t="s">
        <v>2701</v>
      </c>
      <c r="M173" s="519" t="s">
        <v>5691</v>
      </c>
      <c r="N173" s="519" t="s">
        <v>3550</v>
      </c>
      <c r="O173" s="519" t="s">
        <v>3551</v>
      </c>
    </row>
    <row r="174" spans="1:15" ht="33.75">
      <c r="A174" s="518"/>
      <c r="B174" s="519" t="s">
        <v>2702</v>
      </c>
      <c r="C174" s="519" t="s">
        <v>2703</v>
      </c>
      <c r="D174" s="519" t="s">
        <v>3350</v>
      </c>
      <c r="E174" s="519" t="s">
        <v>3552</v>
      </c>
      <c r="F174" s="519" t="s">
        <v>3553</v>
      </c>
      <c r="G174" s="519" t="s">
        <v>3350</v>
      </c>
      <c r="H174" s="519" t="s">
        <v>4229</v>
      </c>
      <c r="I174" s="519" t="s">
        <v>3554</v>
      </c>
      <c r="J174" s="519" t="s">
        <v>3555</v>
      </c>
      <c r="K174" s="519" t="s">
        <v>3556</v>
      </c>
      <c r="L174" s="519" t="s">
        <v>2704</v>
      </c>
      <c r="M174" s="519" t="s">
        <v>852</v>
      </c>
      <c r="N174" s="519" t="s">
        <v>2705</v>
      </c>
      <c r="O174" s="519" t="s">
        <v>3551</v>
      </c>
    </row>
    <row r="175" spans="1:15" ht="45">
      <c r="A175" s="518"/>
      <c r="B175" s="519" t="s">
        <v>2706</v>
      </c>
      <c r="C175" s="519" t="s">
        <v>2707</v>
      </c>
      <c r="D175" s="519" t="s">
        <v>3557</v>
      </c>
      <c r="E175" s="519" t="s">
        <v>3558</v>
      </c>
      <c r="F175" s="519" t="s">
        <v>3559</v>
      </c>
      <c r="G175" s="519" t="s">
        <v>3557</v>
      </c>
      <c r="H175" s="519" t="s">
        <v>4229</v>
      </c>
      <c r="I175" s="519" t="s">
        <v>3560</v>
      </c>
      <c r="J175" s="519" t="s">
        <v>3561</v>
      </c>
      <c r="K175" s="519" t="s">
        <v>3562</v>
      </c>
      <c r="L175" s="519" t="s">
        <v>2708</v>
      </c>
      <c r="M175" s="519" t="s">
        <v>3563</v>
      </c>
      <c r="N175" s="519" t="s">
        <v>3564</v>
      </c>
      <c r="O175" s="519" t="s">
        <v>3551</v>
      </c>
    </row>
    <row r="176" spans="1:15" ht="33.75">
      <c r="A176" s="518"/>
      <c r="B176" s="519" t="s">
        <v>2709</v>
      </c>
      <c r="C176" s="519" t="s">
        <v>2710</v>
      </c>
      <c r="D176" s="519" t="s">
        <v>2322</v>
      </c>
      <c r="E176" s="519" t="s">
        <v>3565</v>
      </c>
      <c r="F176" s="519" t="s">
        <v>3566</v>
      </c>
      <c r="G176" s="519" t="s">
        <v>2322</v>
      </c>
      <c r="H176" s="519" t="s">
        <v>4229</v>
      </c>
      <c r="I176" s="519" t="s">
        <v>3567</v>
      </c>
      <c r="J176" s="519" t="s">
        <v>3568</v>
      </c>
      <c r="K176" s="519" t="s">
        <v>3569</v>
      </c>
      <c r="L176" s="519" t="s">
        <v>2711</v>
      </c>
      <c r="M176" s="519" t="s">
        <v>2712</v>
      </c>
      <c r="N176" s="519" t="s">
        <v>3570</v>
      </c>
      <c r="O176" s="519" t="s">
        <v>3551</v>
      </c>
    </row>
    <row r="177" spans="1:15" ht="33.75">
      <c r="A177" s="518"/>
      <c r="B177" s="519" t="s">
        <v>2713</v>
      </c>
      <c r="C177" s="519" t="s">
        <v>2714</v>
      </c>
      <c r="D177" s="519" t="s">
        <v>3571</v>
      </c>
      <c r="E177" s="519" t="s">
        <v>3572</v>
      </c>
      <c r="F177" s="519" t="s">
        <v>3573</v>
      </c>
      <c r="G177" s="519" t="s">
        <v>3571</v>
      </c>
      <c r="H177" s="519" t="s">
        <v>4229</v>
      </c>
      <c r="I177" s="519" t="s">
        <v>3574</v>
      </c>
      <c r="J177" s="519" t="s">
        <v>3575</v>
      </c>
      <c r="K177" s="519" t="s">
        <v>3576</v>
      </c>
      <c r="L177" s="519" t="s">
        <v>2715</v>
      </c>
      <c r="M177" s="519" t="s">
        <v>3577</v>
      </c>
      <c r="N177" s="519" t="s">
        <v>3570</v>
      </c>
      <c r="O177" s="519" t="s">
        <v>3551</v>
      </c>
    </row>
    <row r="178" spans="1:15" ht="33.75">
      <c r="A178" s="518"/>
      <c r="B178" s="519" t="s">
        <v>2716</v>
      </c>
      <c r="C178" s="519" t="s">
        <v>2717</v>
      </c>
      <c r="D178" s="519" t="s">
        <v>3578</v>
      </c>
      <c r="E178" s="519" t="s">
        <v>3579</v>
      </c>
      <c r="F178" s="519" t="s">
        <v>3580</v>
      </c>
      <c r="G178" s="519" t="s">
        <v>3578</v>
      </c>
      <c r="H178" s="519" t="s">
        <v>4229</v>
      </c>
      <c r="I178" s="519" t="s">
        <v>3581</v>
      </c>
      <c r="J178" s="519" t="s">
        <v>3582</v>
      </c>
      <c r="K178" s="519" t="s">
        <v>3583</v>
      </c>
      <c r="L178" s="519" t="s">
        <v>2718</v>
      </c>
      <c r="M178" s="519" t="s">
        <v>3584</v>
      </c>
      <c r="N178" s="519" t="s">
        <v>2705</v>
      </c>
      <c r="O178" s="519" t="s">
        <v>3551</v>
      </c>
    </row>
    <row r="179" spans="1:15" ht="33.75">
      <c r="A179" s="518"/>
      <c r="B179" s="519" t="s">
        <v>2719</v>
      </c>
      <c r="C179" s="519" t="s">
        <v>2720</v>
      </c>
      <c r="D179" s="519" t="s">
        <v>3440</v>
      </c>
      <c r="E179" s="519" t="s">
        <v>3585</v>
      </c>
      <c r="F179" s="519" t="s">
        <v>3586</v>
      </c>
      <c r="G179" s="519" t="s">
        <v>3440</v>
      </c>
      <c r="H179" s="519" t="s">
        <v>4229</v>
      </c>
      <c r="I179" s="519" t="s">
        <v>3587</v>
      </c>
      <c r="J179" s="519" t="s">
        <v>3588</v>
      </c>
      <c r="K179" s="519" t="s">
        <v>3589</v>
      </c>
      <c r="L179" s="519" t="s">
        <v>2721</v>
      </c>
      <c r="M179" s="519" t="s">
        <v>2722</v>
      </c>
      <c r="N179" s="519" t="s">
        <v>3538</v>
      </c>
      <c r="O179" s="519" t="s">
        <v>6065</v>
      </c>
    </row>
    <row r="180" spans="1:15" ht="33.75">
      <c r="A180" s="518"/>
      <c r="B180" s="519" t="s">
        <v>2723</v>
      </c>
      <c r="C180" s="519" t="s">
        <v>2724</v>
      </c>
      <c r="D180" s="519" t="s">
        <v>3591</v>
      </c>
      <c r="E180" s="519" t="s">
        <v>3592</v>
      </c>
      <c r="F180" s="519" t="s">
        <v>3593</v>
      </c>
      <c r="G180" s="519" t="s">
        <v>3591</v>
      </c>
      <c r="H180" s="519" t="s">
        <v>4229</v>
      </c>
      <c r="I180" s="519" t="s">
        <v>3594</v>
      </c>
      <c r="J180" s="519" t="s">
        <v>3595</v>
      </c>
      <c r="K180" s="519" t="s">
        <v>3596</v>
      </c>
      <c r="L180" s="519" t="s">
        <v>2725</v>
      </c>
      <c r="M180" s="519" t="s">
        <v>3597</v>
      </c>
      <c r="N180" s="519" t="s">
        <v>3570</v>
      </c>
      <c r="O180" s="519" t="s">
        <v>3551</v>
      </c>
    </row>
    <row r="181" spans="1:15" ht="33.75">
      <c r="A181" s="518"/>
      <c r="B181" s="519" t="s">
        <v>2726</v>
      </c>
      <c r="C181" s="519" t="s">
        <v>2727</v>
      </c>
      <c r="D181" s="519" t="s">
        <v>3411</v>
      </c>
      <c r="E181" s="519" t="s">
        <v>3598</v>
      </c>
      <c r="F181" s="519" t="s">
        <v>3599</v>
      </c>
      <c r="G181" s="519" t="s">
        <v>3411</v>
      </c>
      <c r="H181" s="519" t="s">
        <v>4229</v>
      </c>
      <c r="I181" s="519" t="s">
        <v>3600</v>
      </c>
      <c r="J181" s="519" t="s">
        <v>3601</v>
      </c>
      <c r="K181" s="519" t="s">
        <v>3602</v>
      </c>
      <c r="L181" s="519" t="s">
        <v>2728</v>
      </c>
      <c r="M181" s="519" t="s">
        <v>3603</v>
      </c>
      <c r="N181" s="519" t="s">
        <v>3564</v>
      </c>
      <c r="O181" s="519" t="s">
        <v>3551</v>
      </c>
    </row>
    <row r="182" spans="1:15" ht="33.75">
      <c r="A182" s="518"/>
      <c r="B182" s="519" t="s">
        <v>2729</v>
      </c>
      <c r="C182" s="519" t="s">
        <v>2730</v>
      </c>
      <c r="D182" s="519" t="s">
        <v>3478</v>
      </c>
      <c r="E182" s="519" t="s">
        <v>3604</v>
      </c>
      <c r="F182" s="519" t="s">
        <v>3605</v>
      </c>
      <c r="G182" s="519" t="s">
        <v>3478</v>
      </c>
      <c r="H182" s="519" t="s">
        <v>4229</v>
      </c>
      <c r="I182" s="519" t="s">
        <v>3606</v>
      </c>
      <c r="J182" s="519" t="s">
        <v>3607</v>
      </c>
      <c r="K182" s="519" t="s">
        <v>3608</v>
      </c>
      <c r="L182" s="519" t="s">
        <v>2731</v>
      </c>
      <c r="M182" s="519" t="s">
        <v>3609</v>
      </c>
      <c r="N182" s="519" t="s">
        <v>2705</v>
      </c>
      <c r="O182" s="519" t="s">
        <v>3551</v>
      </c>
    </row>
    <row r="183" spans="1:15" ht="33.75">
      <c r="A183" s="518"/>
      <c r="B183" s="519" t="s">
        <v>2732</v>
      </c>
      <c r="C183" s="519" t="s">
        <v>2733</v>
      </c>
      <c r="D183" s="519" t="s">
        <v>3499</v>
      </c>
      <c r="E183" s="519" t="s">
        <v>3610</v>
      </c>
      <c r="F183" s="519"/>
      <c r="G183" s="519" t="s">
        <v>3499</v>
      </c>
      <c r="H183" s="519" t="s">
        <v>4229</v>
      </c>
      <c r="I183" s="519" t="s">
        <v>3611</v>
      </c>
      <c r="J183" s="519" t="s">
        <v>3612</v>
      </c>
      <c r="K183" s="519" t="s">
        <v>3613</v>
      </c>
      <c r="L183" s="519" t="s">
        <v>2734</v>
      </c>
      <c r="M183" s="519" t="s">
        <v>3614</v>
      </c>
      <c r="N183" s="519" t="s">
        <v>3564</v>
      </c>
      <c r="O183" s="519" t="s">
        <v>3551</v>
      </c>
    </row>
    <row r="184" spans="1:15" ht="45">
      <c r="A184" s="518"/>
      <c r="B184" s="519" t="s">
        <v>2735</v>
      </c>
      <c r="C184" s="519" t="s">
        <v>2736</v>
      </c>
      <c r="D184" s="519" t="s">
        <v>3615</v>
      </c>
      <c r="E184" s="519" t="s">
        <v>3616</v>
      </c>
      <c r="F184" s="519"/>
      <c r="G184" s="519" t="s">
        <v>3615</v>
      </c>
      <c r="H184" s="519" t="s">
        <v>4229</v>
      </c>
      <c r="I184" s="519" t="s">
        <v>3617</v>
      </c>
      <c r="J184" s="519" t="s">
        <v>3618</v>
      </c>
      <c r="K184" s="519" t="s">
        <v>3619</v>
      </c>
      <c r="L184" s="519" t="s">
        <v>2737</v>
      </c>
      <c r="M184" s="519" t="s">
        <v>2738</v>
      </c>
      <c r="N184" s="519" t="s">
        <v>3550</v>
      </c>
      <c r="O184" s="519" t="s">
        <v>3551</v>
      </c>
    </row>
    <row r="185" spans="1:15" ht="33.75">
      <c r="A185" s="518"/>
      <c r="B185" s="519" t="s">
        <v>2739</v>
      </c>
      <c r="C185" s="519" t="s">
        <v>2740</v>
      </c>
      <c r="D185" s="519" t="s">
        <v>3621</v>
      </c>
      <c r="E185" s="519" t="s">
        <v>3622</v>
      </c>
      <c r="F185" s="519" t="s">
        <v>3621</v>
      </c>
      <c r="G185" s="519" t="s">
        <v>357</v>
      </c>
      <c r="H185" s="519" t="s">
        <v>4229</v>
      </c>
      <c r="I185" s="519" t="s">
        <v>3623</v>
      </c>
      <c r="J185" s="519" t="s">
        <v>3624</v>
      </c>
      <c r="K185" s="519" t="s">
        <v>3625</v>
      </c>
      <c r="L185" s="519" t="s">
        <v>2741</v>
      </c>
      <c r="M185" s="519" t="s">
        <v>2742</v>
      </c>
      <c r="N185" s="519" t="s">
        <v>3570</v>
      </c>
      <c r="O185" s="519" t="s">
        <v>3551</v>
      </c>
    </row>
    <row r="186" spans="1:15" ht="33.75">
      <c r="A186" s="518"/>
      <c r="B186" s="519" t="s">
        <v>2743</v>
      </c>
      <c r="C186" s="519" t="s">
        <v>2744</v>
      </c>
      <c r="D186" s="519" t="s">
        <v>747</v>
      </c>
      <c r="E186" s="519" t="s">
        <v>3626</v>
      </c>
      <c r="F186" s="519"/>
      <c r="G186" s="519" t="s">
        <v>747</v>
      </c>
      <c r="H186" s="519" t="s">
        <v>4229</v>
      </c>
      <c r="I186" s="519" t="s">
        <v>3627</v>
      </c>
      <c r="J186" s="519" t="s">
        <v>3628</v>
      </c>
      <c r="K186" s="519" t="s">
        <v>3629</v>
      </c>
      <c r="L186" s="519" t="s">
        <v>2745</v>
      </c>
      <c r="M186" s="519" t="s">
        <v>2746</v>
      </c>
      <c r="N186" s="519" t="s">
        <v>3550</v>
      </c>
      <c r="O186" s="519" t="s">
        <v>3551</v>
      </c>
    </row>
    <row r="187" spans="1:15" ht="33.75">
      <c r="A187" s="518"/>
      <c r="B187" s="519" t="s">
        <v>2747</v>
      </c>
      <c r="C187" s="519" t="s">
        <v>2748</v>
      </c>
      <c r="D187" s="519" t="s">
        <v>3630</v>
      </c>
      <c r="E187" s="519" t="s">
        <v>3631</v>
      </c>
      <c r="F187" s="519"/>
      <c r="G187" s="519" t="s">
        <v>3630</v>
      </c>
      <c r="H187" s="519" t="s">
        <v>4229</v>
      </c>
      <c r="I187" s="519" t="s">
        <v>3632</v>
      </c>
      <c r="J187" s="519" t="s">
        <v>3633</v>
      </c>
      <c r="K187" s="519" t="s">
        <v>3634</v>
      </c>
      <c r="L187" s="519" t="s">
        <v>2749</v>
      </c>
      <c r="M187" s="519" t="s">
        <v>2750</v>
      </c>
      <c r="N187" s="519" t="s">
        <v>3564</v>
      </c>
      <c r="O187" s="519" t="s">
        <v>3551</v>
      </c>
    </row>
    <row r="188" spans="1:15" ht="33.75">
      <c r="A188" s="518"/>
      <c r="B188" s="519" t="s">
        <v>2751</v>
      </c>
      <c r="C188" s="519" t="s">
        <v>2752</v>
      </c>
      <c r="D188" s="519" t="s">
        <v>326</v>
      </c>
      <c r="E188" s="519" t="s">
        <v>3635</v>
      </c>
      <c r="F188" s="519" t="s">
        <v>3636</v>
      </c>
      <c r="G188" s="519" t="s">
        <v>326</v>
      </c>
      <c r="H188" s="519" t="s">
        <v>4229</v>
      </c>
      <c r="I188" s="519" t="s">
        <v>3637</v>
      </c>
      <c r="J188" s="519" t="s">
        <v>3638</v>
      </c>
      <c r="K188" s="519" t="s">
        <v>3639</v>
      </c>
      <c r="L188" s="519" t="s">
        <v>2753</v>
      </c>
      <c r="M188" s="519" t="s">
        <v>824</v>
      </c>
      <c r="N188" s="519" t="s">
        <v>3550</v>
      </c>
      <c r="O188" s="519" t="s">
        <v>3551</v>
      </c>
    </row>
    <row r="189" spans="1:15" ht="33.75">
      <c r="A189" s="518"/>
      <c r="B189" s="519" t="s">
        <v>2754</v>
      </c>
      <c r="C189" s="519" t="s">
        <v>2755</v>
      </c>
      <c r="D189" s="519" t="s">
        <v>357</v>
      </c>
      <c r="E189" s="519" t="s">
        <v>825</v>
      </c>
      <c r="F189" s="519"/>
      <c r="G189" s="519" t="s">
        <v>357</v>
      </c>
      <c r="H189" s="519" t="s">
        <v>4229</v>
      </c>
      <c r="I189" s="519" t="s">
        <v>826</v>
      </c>
      <c r="J189" s="519" t="s">
        <v>827</v>
      </c>
      <c r="K189" s="519" t="s">
        <v>828</v>
      </c>
      <c r="L189" s="519" t="s">
        <v>2756</v>
      </c>
      <c r="M189" s="519" t="s">
        <v>2757</v>
      </c>
      <c r="N189" s="519" t="s">
        <v>3570</v>
      </c>
      <c r="O189" s="519" t="s">
        <v>3551</v>
      </c>
    </row>
    <row r="190" spans="1:15" ht="33.75">
      <c r="A190" s="518"/>
      <c r="B190" s="519" t="s">
        <v>2758</v>
      </c>
      <c r="C190" s="519" t="s">
        <v>2759</v>
      </c>
      <c r="D190" s="519" t="s">
        <v>255</v>
      </c>
      <c r="E190" s="519" t="s">
        <v>829</v>
      </c>
      <c r="F190" s="519"/>
      <c r="G190" s="519" t="s">
        <v>255</v>
      </c>
      <c r="H190" s="519" t="s">
        <v>4229</v>
      </c>
      <c r="I190" s="519" t="s">
        <v>830</v>
      </c>
      <c r="J190" s="519" t="s">
        <v>831</v>
      </c>
      <c r="K190" s="519" t="s">
        <v>832</v>
      </c>
      <c r="L190" s="519" t="s">
        <v>2760</v>
      </c>
      <c r="M190" s="519" t="s">
        <v>833</v>
      </c>
      <c r="N190" s="519" t="s">
        <v>3564</v>
      </c>
      <c r="O190" s="519" t="s">
        <v>3551</v>
      </c>
    </row>
    <row r="191" spans="1:15" ht="33.75">
      <c r="A191" s="518"/>
      <c r="B191" s="519" t="s">
        <v>2761</v>
      </c>
      <c r="C191" s="519" t="s">
        <v>2762</v>
      </c>
      <c r="D191" s="519" t="s">
        <v>3420</v>
      </c>
      <c r="E191" s="519" t="s">
        <v>834</v>
      </c>
      <c r="F191" s="519"/>
      <c r="G191" s="519" t="s">
        <v>3420</v>
      </c>
      <c r="H191" s="519" t="s">
        <v>4229</v>
      </c>
      <c r="I191" s="519" t="s">
        <v>835</v>
      </c>
      <c r="J191" s="519" t="s">
        <v>836</v>
      </c>
      <c r="K191" s="519" t="s">
        <v>837</v>
      </c>
      <c r="L191" s="519" t="s">
        <v>2763</v>
      </c>
      <c r="M191" s="519" t="s">
        <v>838</v>
      </c>
      <c r="N191" s="519" t="s">
        <v>2705</v>
      </c>
      <c r="O191" s="519" t="s">
        <v>3551</v>
      </c>
    </row>
    <row r="192" spans="1:15" ht="33.75">
      <c r="A192" s="518"/>
      <c r="B192" s="519" t="s">
        <v>2764</v>
      </c>
      <c r="C192" s="519" t="s">
        <v>2765</v>
      </c>
      <c r="D192" s="519" t="s">
        <v>839</v>
      </c>
      <c r="E192" s="519" t="s">
        <v>840</v>
      </c>
      <c r="F192" s="519" t="s">
        <v>841</v>
      </c>
      <c r="G192" s="519" t="s">
        <v>839</v>
      </c>
      <c r="H192" s="519" t="s">
        <v>4229</v>
      </c>
      <c r="I192" s="519" t="s">
        <v>842</v>
      </c>
      <c r="J192" s="519" t="s">
        <v>843</v>
      </c>
      <c r="K192" s="519" t="s">
        <v>844</v>
      </c>
      <c r="L192" s="519" t="s">
        <v>2766</v>
      </c>
      <c r="M192" s="519" t="s">
        <v>845</v>
      </c>
      <c r="N192" s="519" t="s">
        <v>3570</v>
      </c>
      <c r="O192" s="519" t="s">
        <v>3551</v>
      </c>
    </row>
    <row r="193" spans="1:15" ht="33.75">
      <c r="A193" s="518"/>
      <c r="B193" s="519" t="s">
        <v>2767</v>
      </c>
      <c r="C193" s="519" t="s">
        <v>2768</v>
      </c>
      <c r="D193" s="519" t="s">
        <v>846</v>
      </c>
      <c r="E193" s="519" t="s">
        <v>847</v>
      </c>
      <c r="F193" s="519" t="s">
        <v>848</v>
      </c>
      <c r="G193" s="519" t="s">
        <v>846</v>
      </c>
      <c r="H193" s="519" t="s">
        <v>4229</v>
      </c>
      <c r="I193" s="519" t="s">
        <v>849</v>
      </c>
      <c r="J193" s="519" t="s">
        <v>850</v>
      </c>
      <c r="K193" s="519" t="s">
        <v>851</v>
      </c>
      <c r="L193" s="519" t="s">
        <v>2769</v>
      </c>
      <c r="M193" s="519" t="s">
        <v>2770</v>
      </c>
      <c r="N193" s="519" t="s">
        <v>3550</v>
      </c>
      <c r="O193" s="519" t="s">
        <v>3551</v>
      </c>
    </row>
    <row r="194" spans="1:15" ht="33.75">
      <c r="A194" s="518"/>
      <c r="B194" s="519" t="s">
        <v>2771</v>
      </c>
      <c r="C194" s="519" t="s">
        <v>2772</v>
      </c>
      <c r="D194" s="519" t="s">
        <v>853</v>
      </c>
      <c r="E194" s="519" t="s">
        <v>854</v>
      </c>
      <c r="F194" s="519" t="s">
        <v>855</v>
      </c>
      <c r="G194" s="519" t="s">
        <v>853</v>
      </c>
      <c r="H194" s="519" t="s">
        <v>4229</v>
      </c>
      <c r="I194" s="519" t="s">
        <v>856</v>
      </c>
      <c r="J194" s="519" t="s">
        <v>857</v>
      </c>
      <c r="K194" s="519" t="s">
        <v>858</v>
      </c>
      <c r="L194" s="519" t="s">
        <v>2773</v>
      </c>
      <c r="M194" s="519" t="s">
        <v>2774</v>
      </c>
      <c r="N194" s="519" t="s">
        <v>3538</v>
      </c>
      <c r="O194" s="519" t="s">
        <v>6065</v>
      </c>
    </row>
    <row r="195" spans="1:15" ht="33.75">
      <c r="A195" s="518"/>
      <c r="B195" s="519" t="s">
        <v>2775</v>
      </c>
      <c r="C195" s="519" t="s">
        <v>2776</v>
      </c>
      <c r="D195" s="519" t="s">
        <v>254</v>
      </c>
      <c r="E195" s="519" t="s">
        <v>859</v>
      </c>
      <c r="F195" s="519" t="s">
        <v>860</v>
      </c>
      <c r="G195" s="519" t="s">
        <v>254</v>
      </c>
      <c r="H195" s="519" t="s">
        <v>4229</v>
      </c>
      <c r="I195" s="519" t="s">
        <v>861</v>
      </c>
      <c r="J195" s="519" t="s">
        <v>862</v>
      </c>
      <c r="K195" s="519" t="s">
        <v>863</v>
      </c>
      <c r="L195" s="519" t="s">
        <v>2777</v>
      </c>
      <c r="M195" s="519" t="s">
        <v>864</v>
      </c>
      <c r="N195" s="519" t="s">
        <v>3550</v>
      </c>
      <c r="O195" s="519" t="s">
        <v>3551</v>
      </c>
    </row>
    <row r="196" spans="1:15" ht="33.75">
      <c r="A196" s="518"/>
      <c r="B196" s="519" t="s">
        <v>2778</v>
      </c>
      <c r="C196" s="519" t="s">
        <v>2779</v>
      </c>
      <c r="D196" s="519" t="s">
        <v>865</v>
      </c>
      <c r="E196" s="519" t="s">
        <v>866</v>
      </c>
      <c r="F196" s="519" t="s">
        <v>867</v>
      </c>
      <c r="G196" s="519" t="s">
        <v>865</v>
      </c>
      <c r="H196" s="519" t="s">
        <v>4229</v>
      </c>
      <c r="I196" s="519" t="s">
        <v>868</v>
      </c>
      <c r="J196" s="519" t="s">
        <v>869</v>
      </c>
      <c r="K196" s="519" t="s">
        <v>870</v>
      </c>
      <c r="L196" s="519" t="s">
        <v>2780</v>
      </c>
      <c r="M196" s="519" t="s">
        <v>871</v>
      </c>
      <c r="N196" s="519" t="s">
        <v>3570</v>
      </c>
      <c r="O196" s="519" t="s">
        <v>3551</v>
      </c>
    </row>
    <row r="197" spans="1:15" ht="33.75">
      <c r="A197" s="518"/>
      <c r="B197" s="519" t="s">
        <v>2781</v>
      </c>
      <c r="C197" s="519" t="s">
        <v>2782</v>
      </c>
      <c r="D197" s="519" t="s">
        <v>872</v>
      </c>
      <c r="E197" s="519" t="s">
        <v>873</v>
      </c>
      <c r="F197" s="519" t="s">
        <v>874</v>
      </c>
      <c r="G197" s="519" t="s">
        <v>872</v>
      </c>
      <c r="H197" s="519" t="s">
        <v>4229</v>
      </c>
      <c r="I197" s="519" t="s">
        <v>875</v>
      </c>
      <c r="J197" s="519" t="s">
        <v>876</v>
      </c>
      <c r="K197" s="519" t="s">
        <v>877</v>
      </c>
      <c r="L197" s="519" t="s">
        <v>2783</v>
      </c>
      <c r="M197" s="519" t="s">
        <v>2784</v>
      </c>
      <c r="N197" s="519" t="s">
        <v>3538</v>
      </c>
      <c r="O197" s="519" t="s">
        <v>6065</v>
      </c>
    </row>
    <row r="198" spans="1:15" ht="33.75">
      <c r="A198" s="518"/>
      <c r="B198" s="519" t="s">
        <v>2785</v>
      </c>
      <c r="C198" s="519" t="s">
        <v>2786</v>
      </c>
      <c r="D198" s="519" t="s">
        <v>3353</v>
      </c>
      <c r="E198" s="519" t="s">
        <v>878</v>
      </c>
      <c r="F198" s="519" t="s">
        <v>879</v>
      </c>
      <c r="G198" s="519" t="s">
        <v>3353</v>
      </c>
      <c r="H198" s="519" t="s">
        <v>4229</v>
      </c>
      <c r="I198" s="519" t="s">
        <v>880</v>
      </c>
      <c r="J198" s="519" t="s">
        <v>881</v>
      </c>
      <c r="K198" s="519" t="s">
        <v>882</v>
      </c>
      <c r="L198" s="519" t="s">
        <v>2787</v>
      </c>
      <c r="M198" s="519" t="s">
        <v>883</v>
      </c>
      <c r="N198" s="519" t="s">
        <v>3564</v>
      </c>
      <c r="O198" s="519" t="s">
        <v>3551</v>
      </c>
    </row>
    <row r="199" spans="1:15" ht="33.75">
      <c r="A199" s="518"/>
      <c r="B199" s="519" t="s">
        <v>2788</v>
      </c>
      <c r="C199" s="519" t="s">
        <v>2789</v>
      </c>
      <c r="D199" s="519" t="s">
        <v>362</v>
      </c>
      <c r="E199" s="519" t="s">
        <v>884</v>
      </c>
      <c r="F199" s="519" t="s">
        <v>3540</v>
      </c>
      <c r="G199" s="519" t="s">
        <v>362</v>
      </c>
      <c r="H199" s="519" t="s">
        <v>4229</v>
      </c>
      <c r="I199" s="519" t="s">
        <v>885</v>
      </c>
      <c r="J199" s="519" t="s">
        <v>886</v>
      </c>
      <c r="K199" s="519" t="s">
        <v>887</v>
      </c>
      <c r="L199" s="519" t="s">
        <v>2790</v>
      </c>
      <c r="M199" s="519" t="s">
        <v>3620</v>
      </c>
      <c r="N199" s="519" t="s">
        <v>3550</v>
      </c>
      <c r="O199" s="519" t="s">
        <v>3551</v>
      </c>
    </row>
    <row r="200" spans="1:15" ht="33.75">
      <c r="A200" s="518"/>
      <c r="B200" s="519" t="s">
        <v>2791</v>
      </c>
      <c r="C200" s="519" t="s">
        <v>2792</v>
      </c>
      <c r="D200" s="519" t="s">
        <v>348</v>
      </c>
      <c r="E200" s="519" t="s">
        <v>888</v>
      </c>
      <c r="F200" s="519" t="s">
        <v>889</v>
      </c>
      <c r="G200" s="519" t="s">
        <v>348</v>
      </c>
      <c r="H200" s="519" t="s">
        <v>4229</v>
      </c>
      <c r="I200" s="519" t="s">
        <v>890</v>
      </c>
      <c r="J200" s="519" t="s">
        <v>891</v>
      </c>
      <c r="K200" s="519" t="s">
        <v>892</v>
      </c>
      <c r="L200" s="519" t="s">
        <v>2793</v>
      </c>
      <c r="M200" s="519" t="s">
        <v>2794</v>
      </c>
      <c r="N200" s="519" t="s">
        <v>3538</v>
      </c>
      <c r="O200" s="519" t="s">
        <v>6065</v>
      </c>
    </row>
    <row r="201" spans="1:15" ht="33.75">
      <c r="A201" s="518"/>
      <c r="B201" s="519" t="s">
        <v>2795</v>
      </c>
      <c r="C201" s="519" t="s">
        <v>2796</v>
      </c>
      <c r="D201" s="519" t="s">
        <v>893</v>
      </c>
      <c r="E201" s="519" t="s">
        <v>894</v>
      </c>
      <c r="F201" s="519" t="s">
        <v>895</v>
      </c>
      <c r="G201" s="519" t="s">
        <v>893</v>
      </c>
      <c r="H201" s="519" t="s">
        <v>4229</v>
      </c>
      <c r="I201" s="519" t="s">
        <v>896</v>
      </c>
      <c r="J201" s="519" t="s">
        <v>897</v>
      </c>
      <c r="K201" s="519" t="s">
        <v>898</v>
      </c>
      <c r="L201" s="519" t="s">
        <v>2797</v>
      </c>
      <c r="M201" s="519" t="s">
        <v>899</v>
      </c>
      <c r="N201" s="519" t="s">
        <v>3570</v>
      </c>
      <c r="O201" s="519" t="s">
        <v>3551</v>
      </c>
    </row>
    <row r="202" spans="1:15" ht="33.75">
      <c r="A202" s="518"/>
      <c r="B202" s="519" t="s">
        <v>2798</v>
      </c>
      <c r="C202" s="519" t="s">
        <v>2799</v>
      </c>
      <c r="D202" s="519" t="s">
        <v>900</v>
      </c>
      <c r="E202" s="519" t="s">
        <v>901</v>
      </c>
      <c r="F202" s="519"/>
      <c r="G202" s="519" t="s">
        <v>900</v>
      </c>
      <c r="H202" s="519" t="s">
        <v>4229</v>
      </c>
      <c r="I202" s="519" t="s">
        <v>902</v>
      </c>
      <c r="J202" s="519" t="s">
        <v>903</v>
      </c>
      <c r="K202" s="519" t="s">
        <v>904</v>
      </c>
      <c r="L202" s="519" t="s">
        <v>2800</v>
      </c>
      <c r="M202" s="519" t="s">
        <v>2801</v>
      </c>
      <c r="N202" s="519" t="s">
        <v>2705</v>
      </c>
      <c r="O202" s="519" t="s">
        <v>3551</v>
      </c>
    </row>
    <row r="203" spans="1:15" ht="33.75">
      <c r="A203" s="518"/>
      <c r="B203" s="519" t="s">
        <v>2802</v>
      </c>
      <c r="C203" s="519" t="s">
        <v>2803</v>
      </c>
      <c r="D203" s="519" t="s">
        <v>905</v>
      </c>
      <c r="E203" s="519" t="s">
        <v>906</v>
      </c>
      <c r="F203" s="519" t="s">
        <v>905</v>
      </c>
      <c r="G203" s="519" t="s">
        <v>252</v>
      </c>
      <c r="H203" s="519" t="s">
        <v>4229</v>
      </c>
      <c r="I203" s="519" t="s">
        <v>907</v>
      </c>
      <c r="J203" s="519" t="s">
        <v>908</v>
      </c>
      <c r="K203" s="519" t="s">
        <v>909</v>
      </c>
      <c r="L203" s="519" t="s">
        <v>2804</v>
      </c>
      <c r="M203" s="519" t="s">
        <v>910</v>
      </c>
      <c r="N203" s="519" t="s">
        <v>2705</v>
      </c>
      <c r="O203" s="519" t="s">
        <v>3551</v>
      </c>
    </row>
    <row r="204" spans="1:15" ht="33.75">
      <c r="A204" s="518"/>
      <c r="B204" s="519" t="s">
        <v>2805</v>
      </c>
      <c r="C204" s="519" t="s">
        <v>2806</v>
      </c>
      <c r="D204" s="519" t="s">
        <v>3351</v>
      </c>
      <c r="E204" s="519" t="s">
        <v>911</v>
      </c>
      <c r="F204" s="519" t="s">
        <v>912</v>
      </c>
      <c r="G204" s="519" t="s">
        <v>3351</v>
      </c>
      <c r="H204" s="519" t="s">
        <v>4229</v>
      </c>
      <c r="I204" s="519" t="s">
        <v>913</v>
      </c>
      <c r="J204" s="519" t="s">
        <v>914</v>
      </c>
      <c r="K204" s="519" t="s">
        <v>915</v>
      </c>
      <c r="L204" s="519" t="s">
        <v>2807</v>
      </c>
      <c r="M204" s="519" t="s">
        <v>2808</v>
      </c>
      <c r="N204" s="519" t="s">
        <v>2705</v>
      </c>
      <c r="O204" s="519" t="s">
        <v>3551</v>
      </c>
    </row>
    <row r="205" spans="1:15" ht="33.75">
      <c r="A205" s="518"/>
      <c r="B205" s="519" t="s">
        <v>2809</v>
      </c>
      <c r="C205" s="519" t="s">
        <v>2810</v>
      </c>
      <c r="D205" s="519" t="s">
        <v>3352</v>
      </c>
      <c r="E205" s="519" t="s">
        <v>916</v>
      </c>
      <c r="F205" s="519" t="s">
        <v>917</v>
      </c>
      <c r="G205" s="519" t="s">
        <v>3352</v>
      </c>
      <c r="H205" s="519" t="s">
        <v>4229</v>
      </c>
      <c r="I205" s="519" t="s">
        <v>918</v>
      </c>
      <c r="J205" s="519" t="s">
        <v>919</v>
      </c>
      <c r="K205" s="519" t="s">
        <v>920</v>
      </c>
      <c r="L205" s="519" t="s">
        <v>2811</v>
      </c>
      <c r="M205" s="519" t="s">
        <v>921</v>
      </c>
      <c r="N205" s="519" t="s">
        <v>3538</v>
      </c>
      <c r="O205" s="519" t="s">
        <v>6065</v>
      </c>
    </row>
    <row r="206" spans="1:15" ht="33.75">
      <c r="A206" s="518"/>
      <c r="B206" s="519" t="s">
        <v>2812</v>
      </c>
      <c r="C206" s="519" t="s">
        <v>2813</v>
      </c>
      <c r="D206" s="519" t="s">
        <v>3526</v>
      </c>
      <c r="E206" s="519" t="s">
        <v>922</v>
      </c>
      <c r="F206" s="519" t="s">
        <v>923</v>
      </c>
      <c r="G206" s="519" t="s">
        <v>348</v>
      </c>
      <c r="H206" s="519" t="s">
        <v>4229</v>
      </c>
      <c r="I206" s="519" t="s">
        <v>924</v>
      </c>
      <c r="J206" s="519" t="s">
        <v>925</v>
      </c>
      <c r="K206" s="519" t="s">
        <v>926</v>
      </c>
      <c r="L206" s="519" t="s">
        <v>2814</v>
      </c>
      <c r="M206" s="519" t="s">
        <v>927</v>
      </c>
      <c r="N206" s="519" t="s">
        <v>3538</v>
      </c>
      <c r="O206" s="519" t="s">
        <v>6065</v>
      </c>
    </row>
    <row r="207" spans="1:15" ht="33.75">
      <c r="A207" s="518"/>
      <c r="B207" s="519" t="s">
        <v>2815</v>
      </c>
      <c r="C207" s="519" t="s">
        <v>2816</v>
      </c>
      <c r="D207" s="519" t="s">
        <v>2336</v>
      </c>
      <c r="E207" s="519" t="s">
        <v>928</v>
      </c>
      <c r="F207" s="519" t="s">
        <v>929</v>
      </c>
      <c r="G207" s="519" t="s">
        <v>2323</v>
      </c>
      <c r="H207" s="519" t="s">
        <v>4229</v>
      </c>
      <c r="I207" s="519" t="s">
        <v>930</v>
      </c>
      <c r="J207" s="519" t="s">
        <v>931</v>
      </c>
      <c r="K207" s="519" t="s">
        <v>932</v>
      </c>
      <c r="L207" s="519" t="s">
        <v>2817</v>
      </c>
      <c r="M207" s="519" t="s">
        <v>933</v>
      </c>
      <c r="N207" s="519" t="s">
        <v>3538</v>
      </c>
      <c r="O207" s="519" t="s">
        <v>6065</v>
      </c>
    </row>
    <row r="208" spans="1:15" ht="33.75">
      <c r="A208" s="518"/>
      <c r="B208" s="519" t="s">
        <v>2732</v>
      </c>
      <c r="C208" s="519" t="s">
        <v>2818</v>
      </c>
      <c r="D208" s="519" t="s">
        <v>3406</v>
      </c>
      <c r="E208" s="519" t="s">
        <v>934</v>
      </c>
      <c r="F208" s="519"/>
      <c r="G208" s="519" t="s">
        <v>3406</v>
      </c>
      <c r="H208" s="519" t="s">
        <v>4232</v>
      </c>
      <c r="I208" s="519" t="s">
        <v>935</v>
      </c>
      <c r="J208" s="519" t="s">
        <v>936</v>
      </c>
      <c r="K208" s="519" t="s">
        <v>937</v>
      </c>
      <c r="L208" s="519" t="s">
        <v>2819</v>
      </c>
      <c r="M208" s="519" t="s">
        <v>938</v>
      </c>
      <c r="N208" s="519" t="s">
        <v>939</v>
      </c>
      <c r="O208" s="519" t="s">
        <v>6065</v>
      </c>
    </row>
    <row r="209" spans="1:15" ht="33.75">
      <c r="A209" s="518"/>
      <c r="B209" s="519" t="s">
        <v>2820</v>
      </c>
      <c r="C209" s="519" t="s">
        <v>2821</v>
      </c>
      <c r="D209" s="519" t="s">
        <v>940</v>
      </c>
      <c r="E209" s="519" t="s">
        <v>941</v>
      </c>
      <c r="F209" s="519"/>
      <c r="G209" s="519" t="s">
        <v>940</v>
      </c>
      <c r="H209" s="519" t="s">
        <v>4232</v>
      </c>
      <c r="I209" s="519" t="s">
        <v>942</v>
      </c>
      <c r="J209" s="519" t="s">
        <v>943</v>
      </c>
      <c r="K209" s="519" t="s">
        <v>944</v>
      </c>
      <c r="L209" s="519" t="s">
        <v>2822</v>
      </c>
      <c r="M209" s="519" t="s">
        <v>945</v>
      </c>
      <c r="N209" s="519" t="s">
        <v>939</v>
      </c>
      <c r="O209" s="519" t="s">
        <v>6065</v>
      </c>
    </row>
    <row r="210" spans="1:15" ht="33.75">
      <c r="A210" s="518"/>
      <c r="B210" s="519" t="s">
        <v>2823</v>
      </c>
      <c r="C210" s="519" t="s">
        <v>2824</v>
      </c>
      <c r="D210" s="519" t="s">
        <v>946</v>
      </c>
      <c r="E210" s="519" t="s">
        <v>947</v>
      </c>
      <c r="F210" s="519" t="s">
        <v>948</v>
      </c>
      <c r="G210" s="519" t="s">
        <v>946</v>
      </c>
      <c r="H210" s="519" t="s">
        <v>4232</v>
      </c>
      <c r="I210" s="519" t="s">
        <v>949</v>
      </c>
      <c r="J210" s="519" t="s">
        <v>950</v>
      </c>
      <c r="K210" s="519" t="s">
        <v>951</v>
      </c>
      <c r="L210" s="519" t="s">
        <v>2825</v>
      </c>
      <c r="M210" s="519" t="s">
        <v>952</v>
      </c>
      <c r="N210" s="519" t="s">
        <v>939</v>
      </c>
      <c r="O210" s="519" t="s">
        <v>6065</v>
      </c>
    </row>
    <row r="211" spans="1:15" ht="45">
      <c r="A211" s="518"/>
      <c r="B211" s="519" t="s">
        <v>2826</v>
      </c>
      <c r="C211" s="519" t="s">
        <v>2827</v>
      </c>
      <c r="D211" s="519" t="s">
        <v>3449</v>
      </c>
      <c r="E211" s="519" t="s">
        <v>953</v>
      </c>
      <c r="F211" s="519" t="s">
        <v>954</v>
      </c>
      <c r="G211" s="519" t="s">
        <v>3449</v>
      </c>
      <c r="H211" s="519" t="s">
        <v>4232</v>
      </c>
      <c r="I211" s="519" t="s">
        <v>955</v>
      </c>
      <c r="J211" s="519" t="s">
        <v>956</v>
      </c>
      <c r="K211" s="519" t="s">
        <v>957</v>
      </c>
      <c r="L211" s="519" t="s">
        <v>2828</v>
      </c>
      <c r="M211" s="519" t="s">
        <v>958</v>
      </c>
      <c r="N211" s="519" t="s">
        <v>939</v>
      </c>
      <c r="O211" s="519" t="s">
        <v>6065</v>
      </c>
    </row>
    <row r="212" spans="1:15" ht="33.75">
      <c r="A212" s="518"/>
      <c r="B212" s="519" t="s">
        <v>2829</v>
      </c>
      <c r="C212" s="519" t="s">
        <v>2830</v>
      </c>
      <c r="D212" s="519" t="s">
        <v>959</v>
      </c>
      <c r="E212" s="519" t="s">
        <v>960</v>
      </c>
      <c r="F212" s="519" t="s">
        <v>961</v>
      </c>
      <c r="G212" s="519" t="s">
        <v>959</v>
      </c>
      <c r="H212" s="519" t="s">
        <v>4232</v>
      </c>
      <c r="I212" s="519" t="s">
        <v>962</v>
      </c>
      <c r="J212" s="519" t="s">
        <v>963</v>
      </c>
      <c r="K212" s="519" t="s">
        <v>964</v>
      </c>
      <c r="L212" s="519" t="s">
        <v>2831</v>
      </c>
      <c r="M212" s="519" t="s">
        <v>965</v>
      </c>
      <c r="N212" s="519" t="s">
        <v>939</v>
      </c>
      <c r="O212" s="519" t="s">
        <v>6065</v>
      </c>
    </row>
    <row r="213" spans="1:15" ht="22.5">
      <c r="A213" s="518"/>
      <c r="B213" s="519" t="s">
        <v>2832</v>
      </c>
      <c r="C213" s="519" t="s">
        <v>2833</v>
      </c>
      <c r="D213" s="519" t="s">
        <v>966</v>
      </c>
      <c r="E213" s="519" t="s">
        <v>967</v>
      </c>
      <c r="F213" s="519" t="s">
        <v>968</v>
      </c>
      <c r="G213" s="519" t="s">
        <v>256</v>
      </c>
      <c r="H213" s="519" t="s">
        <v>4232</v>
      </c>
      <c r="I213" s="519" t="s">
        <v>969</v>
      </c>
      <c r="J213" s="519" t="s">
        <v>970</v>
      </c>
      <c r="K213" s="519" t="s">
        <v>971</v>
      </c>
      <c r="L213" s="519" t="s">
        <v>2834</v>
      </c>
      <c r="M213" s="519" t="s">
        <v>972</v>
      </c>
      <c r="N213" s="519" t="s">
        <v>939</v>
      </c>
      <c r="O213" s="519" t="s">
        <v>6065</v>
      </c>
    </row>
    <row r="214" spans="1:15" ht="33.75">
      <c r="A214" s="518"/>
      <c r="B214" s="519" t="s">
        <v>2835</v>
      </c>
      <c r="C214" s="519" t="s">
        <v>2836</v>
      </c>
      <c r="D214" s="519" t="s">
        <v>973</v>
      </c>
      <c r="E214" s="519" t="s">
        <v>974</v>
      </c>
      <c r="F214" s="519" t="s">
        <v>975</v>
      </c>
      <c r="G214" s="519" t="s">
        <v>976</v>
      </c>
      <c r="H214" s="519" t="s">
        <v>4232</v>
      </c>
      <c r="I214" s="519" t="s">
        <v>977</v>
      </c>
      <c r="J214" s="519" t="s">
        <v>978</v>
      </c>
      <c r="K214" s="519" t="s">
        <v>979</v>
      </c>
      <c r="L214" s="519" t="s">
        <v>2837</v>
      </c>
      <c r="M214" s="519" t="s">
        <v>980</v>
      </c>
      <c r="N214" s="519" t="s">
        <v>939</v>
      </c>
      <c r="O214" s="519" t="s">
        <v>6065</v>
      </c>
    </row>
    <row r="215" spans="1:15" ht="33.75">
      <c r="A215" s="518"/>
      <c r="B215" s="519" t="s">
        <v>2838</v>
      </c>
      <c r="C215" s="519" t="s">
        <v>2839</v>
      </c>
      <c r="D215" s="519" t="s">
        <v>981</v>
      </c>
      <c r="E215" s="519" t="s">
        <v>982</v>
      </c>
      <c r="F215" s="519" t="s">
        <v>983</v>
      </c>
      <c r="G215" s="519" t="s">
        <v>984</v>
      </c>
      <c r="H215" s="519" t="s">
        <v>4233</v>
      </c>
      <c r="I215" s="519" t="s">
        <v>985</v>
      </c>
      <c r="J215" s="519" t="s">
        <v>986</v>
      </c>
      <c r="K215" s="519" t="s">
        <v>987</v>
      </c>
      <c r="L215" s="519" t="s">
        <v>2840</v>
      </c>
      <c r="M215" s="519" t="s">
        <v>988</v>
      </c>
      <c r="N215" s="519" t="s">
        <v>1613</v>
      </c>
      <c r="O215" s="519" t="s">
        <v>989</v>
      </c>
    </row>
    <row r="216" spans="1:15" ht="33.75">
      <c r="A216" s="518"/>
      <c r="B216" s="519" t="s">
        <v>2841</v>
      </c>
      <c r="C216" s="519" t="s">
        <v>2842</v>
      </c>
      <c r="D216" s="519" t="s">
        <v>305</v>
      </c>
      <c r="E216" s="519" t="s">
        <v>990</v>
      </c>
      <c r="F216" s="519" t="s">
        <v>991</v>
      </c>
      <c r="G216" s="519" t="s">
        <v>305</v>
      </c>
      <c r="H216" s="519" t="s">
        <v>4233</v>
      </c>
      <c r="I216" s="519" t="s">
        <v>992</v>
      </c>
      <c r="J216" s="519" t="s">
        <v>1610</v>
      </c>
      <c r="K216" s="519" t="s">
        <v>1611</v>
      </c>
      <c r="L216" s="519" t="s">
        <v>2843</v>
      </c>
      <c r="M216" s="519" t="s">
        <v>2844</v>
      </c>
      <c r="N216" s="519" t="s">
        <v>2040</v>
      </c>
      <c r="O216" s="519" t="s">
        <v>989</v>
      </c>
    </row>
    <row r="217" spans="1:15" ht="33.75">
      <c r="A217" s="518" t="s">
        <v>2845</v>
      </c>
      <c r="B217" s="519" t="s">
        <v>2846</v>
      </c>
      <c r="C217" s="519" t="s">
        <v>2847</v>
      </c>
      <c r="D217" s="519" t="s">
        <v>2329</v>
      </c>
      <c r="E217" s="519" t="s">
        <v>1614</v>
      </c>
      <c r="F217" s="519" t="s">
        <v>1615</v>
      </c>
      <c r="G217" s="519" t="s">
        <v>2329</v>
      </c>
      <c r="H217" s="519" t="s">
        <v>4234</v>
      </c>
      <c r="I217" s="519" t="s">
        <v>1616</v>
      </c>
      <c r="J217" s="519" t="s">
        <v>1617</v>
      </c>
      <c r="K217" s="519" t="s">
        <v>1618</v>
      </c>
      <c r="L217" s="519" t="s">
        <v>2848</v>
      </c>
      <c r="M217" s="519" t="s">
        <v>1619</v>
      </c>
      <c r="N217" s="519" t="s">
        <v>1620</v>
      </c>
      <c r="O217" s="519" t="s">
        <v>6035</v>
      </c>
    </row>
    <row r="218" spans="1:15" ht="33.75">
      <c r="A218" s="518"/>
      <c r="B218" s="519" t="s">
        <v>2849</v>
      </c>
      <c r="C218" s="519" t="s">
        <v>2850</v>
      </c>
      <c r="D218" s="519" t="s">
        <v>1622</v>
      </c>
      <c r="E218" s="519" t="s">
        <v>1623</v>
      </c>
      <c r="F218" s="519" t="s">
        <v>1624</v>
      </c>
      <c r="G218" s="519" t="s">
        <v>1622</v>
      </c>
      <c r="H218" s="519" t="s">
        <v>4234</v>
      </c>
      <c r="I218" s="519" t="s">
        <v>1625</v>
      </c>
      <c r="J218" s="519" t="s">
        <v>1626</v>
      </c>
      <c r="K218" s="519" t="s">
        <v>1627</v>
      </c>
      <c r="L218" s="519" t="s">
        <v>2851</v>
      </c>
      <c r="M218" s="519" t="s">
        <v>2852</v>
      </c>
      <c r="N218" s="519" t="s">
        <v>1628</v>
      </c>
      <c r="O218" s="519" t="s">
        <v>6035</v>
      </c>
    </row>
    <row r="219" spans="1:15" ht="33.75">
      <c r="A219" s="518"/>
      <c r="B219" s="519" t="s">
        <v>2853</v>
      </c>
      <c r="C219" s="519" t="s">
        <v>2854</v>
      </c>
      <c r="D219" s="519" t="s">
        <v>1629</v>
      </c>
      <c r="E219" s="519" t="s">
        <v>1630</v>
      </c>
      <c r="F219" s="519" t="s">
        <v>1631</v>
      </c>
      <c r="G219" s="519" t="s">
        <v>1629</v>
      </c>
      <c r="H219" s="519" t="s">
        <v>4234</v>
      </c>
      <c r="I219" s="519" t="s">
        <v>1632</v>
      </c>
      <c r="J219" s="519" t="s">
        <v>1633</v>
      </c>
      <c r="K219" s="519" t="s">
        <v>1634</v>
      </c>
      <c r="L219" s="519" t="s">
        <v>2855</v>
      </c>
      <c r="M219" s="519" t="s">
        <v>1635</v>
      </c>
      <c r="N219" s="519" t="s">
        <v>1628</v>
      </c>
      <c r="O219" s="519" t="s">
        <v>6035</v>
      </c>
    </row>
    <row r="220" spans="1:15" ht="45">
      <c r="A220" s="518"/>
      <c r="B220" s="519" t="s">
        <v>2856</v>
      </c>
      <c r="C220" s="519" t="s">
        <v>2857</v>
      </c>
      <c r="D220" s="519" t="s">
        <v>1636</v>
      </c>
      <c r="E220" s="519" t="s">
        <v>1637</v>
      </c>
      <c r="F220" s="519" t="s">
        <v>1638</v>
      </c>
      <c r="G220" s="519" t="s">
        <v>1639</v>
      </c>
      <c r="H220" s="519" t="s">
        <v>4234</v>
      </c>
      <c r="I220" s="519" t="s">
        <v>1640</v>
      </c>
      <c r="J220" s="519" t="s">
        <v>1641</v>
      </c>
      <c r="K220" s="519" t="s">
        <v>1642</v>
      </c>
      <c r="L220" s="519" t="s">
        <v>2858</v>
      </c>
      <c r="M220" s="519" t="s">
        <v>1643</v>
      </c>
      <c r="N220" s="519" t="s">
        <v>1620</v>
      </c>
      <c r="O220" s="519" t="s">
        <v>6035</v>
      </c>
    </row>
    <row r="221" spans="1:15" ht="33.75">
      <c r="A221" s="518"/>
      <c r="B221" s="519" t="s">
        <v>2859</v>
      </c>
      <c r="C221" s="519" t="s">
        <v>2860</v>
      </c>
      <c r="D221" s="519" t="s">
        <v>2330</v>
      </c>
      <c r="E221" s="519" t="s">
        <v>1644</v>
      </c>
      <c r="F221" s="519" t="s">
        <v>1645</v>
      </c>
      <c r="G221" s="519" t="s">
        <v>2330</v>
      </c>
      <c r="H221" s="519" t="s">
        <v>4234</v>
      </c>
      <c r="I221" s="519" t="s">
        <v>1646</v>
      </c>
      <c r="J221" s="519" t="s">
        <v>1647</v>
      </c>
      <c r="K221" s="519" t="s">
        <v>1648</v>
      </c>
      <c r="L221" s="519" t="s">
        <v>2861</v>
      </c>
      <c r="M221" s="519" t="s">
        <v>5691</v>
      </c>
      <c r="N221" s="519" t="s">
        <v>1620</v>
      </c>
      <c r="O221" s="519" t="s">
        <v>6035</v>
      </c>
    </row>
    <row r="222" spans="1:15" ht="33.75">
      <c r="A222" s="518"/>
      <c r="B222" s="519" t="s">
        <v>2862</v>
      </c>
      <c r="C222" s="519" t="s">
        <v>2863</v>
      </c>
      <c r="D222" s="519" t="s">
        <v>1649</v>
      </c>
      <c r="E222" s="519" t="s">
        <v>1650</v>
      </c>
      <c r="F222" s="519" t="s">
        <v>1651</v>
      </c>
      <c r="G222" s="519" t="s">
        <v>1652</v>
      </c>
      <c r="H222" s="519" t="s">
        <v>4234</v>
      </c>
      <c r="I222" s="519" t="s">
        <v>1653</v>
      </c>
      <c r="J222" s="519" t="s">
        <v>1654</v>
      </c>
      <c r="K222" s="519" t="s">
        <v>1655</v>
      </c>
      <c r="L222" s="519" t="s">
        <v>2864</v>
      </c>
      <c r="M222" s="519" t="s">
        <v>1656</v>
      </c>
      <c r="N222" s="519" t="s">
        <v>1620</v>
      </c>
      <c r="O222" s="519" t="s">
        <v>6035</v>
      </c>
    </row>
    <row r="223" spans="1:15" ht="33.75">
      <c r="A223" s="518"/>
      <c r="B223" s="519" t="s">
        <v>2865</v>
      </c>
      <c r="C223" s="519" t="s">
        <v>2866</v>
      </c>
      <c r="D223" s="519" t="s">
        <v>2328</v>
      </c>
      <c r="E223" s="519" t="s">
        <v>1657</v>
      </c>
      <c r="F223" s="519"/>
      <c r="G223" s="519" t="s">
        <v>2328</v>
      </c>
      <c r="H223" s="519" t="s">
        <v>4234</v>
      </c>
      <c r="I223" s="519" t="s">
        <v>1658</v>
      </c>
      <c r="J223" s="519" t="s">
        <v>1659</v>
      </c>
      <c r="K223" s="519" t="s">
        <v>1660</v>
      </c>
      <c r="L223" s="519" t="s">
        <v>2867</v>
      </c>
      <c r="M223" s="519" t="s">
        <v>1661</v>
      </c>
      <c r="N223" s="519" t="s">
        <v>1662</v>
      </c>
      <c r="O223" s="519" t="s">
        <v>6035</v>
      </c>
    </row>
    <row r="224" spans="1:15" ht="33.75">
      <c r="A224" s="518"/>
      <c r="B224" s="519" t="s">
        <v>2868</v>
      </c>
      <c r="C224" s="519" t="s">
        <v>2869</v>
      </c>
      <c r="D224" s="519" t="s">
        <v>2331</v>
      </c>
      <c r="E224" s="519" t="s">
        <v>1663</v>
      </c>
      <c r="F224" s="519" t="s">
        <v>1664</v>
      </c>
      <c r="G224" s="519" t="s">
        <v>2331</v>
      </c>
      <c r="H224" s="519" t="s">
        <v>4234</v>
      </c>
      <c r="I224" s="519" t="s">
        <v>1665</v>
      </c>
      <c r="J224" s="519" t="s">
        <v>1666</v>
      </c>
      <c r="K224" s="519" t="s">
        <v>1667</v>
      </c>
      <c r="L224" s="519" t="s">
        <v>2870</v>
      </c>
      <c r="M224" s="519" t="s">
        <v>1668</v>
      </c>
      <c r="N224" s="519" t="s">
        <v>1628</v>
      </c>
      <c r="O224" s="519" t="s">
        <v>6035</v>
      </c>
    </row>
    <row r="225" spans="1:15" ht="33.75">
      <c r="A225" s="518"/>
      <c r="B225" s="519" t="s">
        <v>2871</v>
      </c>
      <c r="C225" s="519" t="s">
        <v>2872</v>
      </c>
      <c r="D225" s="519" t="s">
        <v>259</v>
      </c>
      <c r="E225" s="519" t="s">
        <v>1669</v>
      </c>
      <c r="F225" s="519" t="s">
        <v>1670</v>
      </c>
      <c r="G225" s="519" t="s">
        <v>259</v>
      </c>
      <c r="H225" s="519" t="s">
        <v>4234</v>
      </c>
      <c r="I225" s="519" t="s">
        <v>1671</v>
      </c>
      <c r="J225" s="519" t="s">
        <v>1672</v>
      </c>
      <c r="K225" s="519" t="s">
        <v>1673</v>
      </c>
      <c r="L225" s="519" t="s">
        <v>2873</v>
      </c>
      <c r="M225" s="519" t="s">
        <v>1674</v>
      </c>
      <c r="N225" s="519" t="s">
        <v>1628</v>
      </c>
      <c r="O225" s="519" t="s">
        <v>6035</v>
      </c>
    </row>
    <row r="226" spans="1:15" ht="33.75">
      <c r="A226" s="518"/>
      <c r="B226" s="519" t="s">
        <v>2874</v>
      </c>
      <c r="C226" s="519" t="s">
        <v>2875</v>
      </c>
      <c r="D226" s="519" t="s">
        <v>1675</v>
      </c>
      <c r="E226" s="519" t="s">
        <v>1676</v>
      </c>
      <c r="F226" s="519" t="s">
        <v>1677</v>
      </c>
      <c r="G226" s="519" t="s">
        <v>1675</v>
      </c>
      <c r="H226" s="519" t="s">
        <v>4234</v>
      </c>
      <c r="I226" s="519" t="s">
        <v>1678</v>
      </c>
      <c r="J226" s="519" t="s">
        <v>1679</v>
      </c>
      <c r="K226" s="519" t="s">
        <v>1680</v>
      </c>
      <c r="L226" s="519" t="s">
        <v>2876</v>
      </c>
      <c r="M226" s="519" t="s">
        <v>1681</v>
      </c>
      <c r="N226" s="519" t="s">
        <v>1628</v>
      </c>
      <c r="O226" s="519" t="s">
        <v>6035</v>
      </c>
    </row>
    <row r="227" spans="1:15" ht="33.75">
      <c r="A227" s="518"/>
      <c r="B227" s="519" t="s">
        <v>2877</v>
      </c>
      <c r="C227" s="519" t="s">
        <v>2878</v>
      </c>
      <c r="D227" s="519" t="s">
        <v>3354</v>
      </c>
      <c r="E227" s="519" t="s">
        <v>1682</v>
      </c>
      <c r="F227" s="519" t="s">
        <v>1683</v>
      </c>
      <c r="G227" s="519" t="s">
        <v>3354</v>
      </c>
      <c r="H227" s="519" t="s">
        <v>4234</v>
      </c>
      <c r="I227" s="519" t="s">
        <v>1684</v>
      </c>
      <c r="J227" s="519" t="s">
        <v>1685</v>
      </c>
      <c r="K227" s="519" t="s">
        <v>1686</v>
      </c>
      <c r="L227" s="519" t="s">
        <v>2879</v>
      </c>
      <c r="M227" s="519" t="s">
        <v>5691</v>
      </c>
      <c r="N227" s="519" t="s">
        <v>1620</v>
      </c>
      <c r="O227" s="519" t="s">
        <v>6035</v>
      </c>
    </row>
    <row r="228" spans="1:15" ht="33.75">
      <c r="A228" s="518"/>
      <c r="B228" s="519" t="s">
        <v>2880</v>
      </c>
      <c r="C228" s="519" t="s">
        <v>2881</v>
      </c>
      <c r="D228" s="519" t="s">
        <v>3086</v>
      </c>
      <c r="E228" s="519" t="s">
        <v>1687</v>
      </c>
      <c r="F228" s="519" t="s">
        <v>1688</v>
      </c>
      <c r="G228" s="519" t="s">
        <v>3086</v>
      </c>
      <c r="H228" s="519" t="s">
        <v>4234</v>
      </c>
      <c r="I228" s="519" t="s">
        <v>1689</v>
      </c>
      <c r="J228" s="519" t="s">
        <v>1690</v>
      </c>
      <c r="K228" s="519" t="s">
        <v>1691</v>
      </c>
      <c r="L228" s="519" t="s">
        <v>2882</v>
      </c>
      <c r="M228" s="519" t="s">
        <v>1692</v>
      </c>
      <c r="N228" s="519" t="s">
        <v>1628</v>
      </c>
      <c r="O228" s="519" t="s">
        <v>6035</v>
      </c>
    </row>
    <row r="229" spans="1:15" ht="33.75">
      <c r="A229" s="518"/>
      <c r="B229" s="519" t="s">
        <v>2883</v>
      </c>
      <c r="C229" s="519" t="s">
        <v>2884</v>
      </c>
      <c r="D229" s="519" t="s">
        <v>1693</v>
      </c>
      <c r="E229" s="519" t="s">
        <v>1694</v>
      </c>
      <c r="F229" s="519" t="s">
        <v>1695</v>
      </c>
      <c r="G229" s="519" t="s">
        <v>1696</v>
      </c>
      <c r="H229" s="519" t="s">
        <v>4234</v>
      </c>
      <c r="I229" s="519" t="s">
        <v>1697</v>
      </c>
      <c r="J229" s="519" t="s">
        <v>1698</v>
      </c>
      <c r="K229" s="519" t="s">
        <v>1699</v>
      </c>
      <c r="L229" s="519" t="s">
        <v>2885</v>
      </c>
      <c r="M229" s="519" t="s">
        <v>1700</v>
      </c>
      <c r="N229" s="519" t="s">
        <v>1628</v>
      </c>
      <c r="O229" s="519" t="s">
        <v>6035</v>
      </c>
    </row>
    <row r="230" spans="1:15" ht="33.75">
      <c r="A230" s="518"/>
      <c r="B230" s="519" t="s">
        <v>2886</v>
      </c>
      <c r="C230" s="519" t="s">
        <v>2887</v>
      </c>
      <c r="D230" s="519" t="s">
        <v>1701</v>
      </c>
      <c r="E230" s="519" t="s">
        <v>1702</v>
      </c>
      <c r="F230" s="519" t="s">
        <v>3113</v>
      </c>
      <c r="G230" s="519" t="s">
        <v>1703</v>
      </c>
      <c r="H230" s="519" t="s">
        <v>4234</v>
      </c>
      <c r="I230" s="519" t="s">
        <v>1704</v>
      </c>
      <c r="J230" s="519" t="s">
        <v>1705</v>
      </c>
      <c r="K230" s="519" t="s">
        <v>1706</v>
      </c>
      <c r="L230" s="519" t="s">
        <v>2888</v>
      </c>
      <c r="M230" s="519" t="s">
        <v>1707</v>
      </c>
      <c r="N230" s="519" t="s">
        <v>1620</v>
      </c>
      <c r="O230" s="519" t="s">
        <v>6035</v>
      </c>
    </row>
    <row r="231" spans="1:15" ht="33.75">
      <c r="A231" s="518"/>
      <c r="B231" s="519" t="s">
        <v>2889</v>
      </c>
      <c r="C231" s="519" t="s">
        <v>2890</v>
      </c>
      <c r="D231" s="519" t="s">
        <v>1708</v>
      </c>
      <c r="E231" s="519" t="s">
        <v>1709</v>
      </c>
      <c r="F231" s="519" t="s">
        <v>1710</v>
      </c>
      <c r="G231" s="519" t="s">
        <v>2329</v>
      </c>
      <c r="H231" s="519" t="s">
        <v>4234</v>
      </c>
      <c r="I231" s="519" t="s">
        <v>1711</v>
      </c>
      <c r="J231" s="519" t="s">
        <v>1712</v>
      </c>
      <c r="K231" s="519" t="s">
        <v>1713</v>
      </c>
      <c r="L231" s="519" t="s">
        <v>2891</v>
      </c>
      <c r="M231" s="519" t="s">
        <v>1714</v>
      </c>
      <c r="N231" s="519" t="s">
        <v>1620</v>
      </c>
      <c r="O231" s="519" t="s">
        <v>6035</v>
      </c>
    </row>
    <row r="232" spans="1:15" ht="33.75">
      <c r="A232" s="518"/>
      <c r="B232" s="519" t="s">
        <v>2892</v>
      </c>
      <c r="C232" s="519" t="s">
        <v>2893</v>
      </c>
      <c r="D232" s="519" t="s">
        <v>1715</v>
      </c>
      <c r="E232" s="519" t="s">
        <v>1716</v>
      </c>
      <c r="F232" s="519" t="s">
        <v>1717</v>
      </c>
      <c r="G232" s="519" t="s">
        <v>1715</v>
      </c>
      <c r="H232" s="519" t="s">
        <v>4235</v>
      </c>
      <c r="I232" s="519" t="s">
        <v>1718</v>
      </c>
      <c r="J232" s="519" t="s">
        <v>1719</v>
      </c>
      <c r="K232" s="519" t="s">
        <v>1720</v>
      </c>
      <c r="L232" s="519" t="s">
        <v>2894</v>
      </c>
      <c r="M232" s="519" t="s">
        <v>1721</v>
      </c>
      <c r="N232" s="519" t="s">
        <v>1662</v>
      </c>
      <c r="O232" s="519" t="s">
        <v>6035</v>
      </c>
    </row>
    <row r="233" spans="1:15" ht="33.75">
      <c r="A233" s="518"/>
      <c r="B233" s="519" t="s">
        <v>2716</v>
      </c>
      <c r="C233" s="519" t="s">
        <v>2895</v>
      </c>
      <c r="D233" s="519" t="s">
        <v>1722</v>
      </c>
      <c r="E233" s="519" t="s">
        <v>1723</v>
      </c>
      <c r="F233" s="519" t="s">
        <v>1724</v>
      </c>
      <c r="G233" s="519" t="s">
        <v>260</v>
      </c>
      <c r="H233" s="519" t="s">
        <v>4235</v>
      </c>
      <c r="I233" s="519" t="s">
        <v>1725</v>
      </c>
      <c r="J233" s="519" t="s">
        <v>1726</v>
      </c>
      <c r="K233" s="519" t="s">
        <v>1727</v>
      </c>
      <c r="L233" s="519" t="s">
        <v>2896</v>
      </c>
      <c r="M233" s="519" t="s">
        <v>5691</v>
      </c>
      <c r="N233" s="519" t="s">
        <v>1728</v>
      </c>
      <c r="O233" s="519" t="s">
        <v>6035</v>
      </c>
    </row>
    <row r="234" spans="1:15" ht="33.75">
      <c r="A234" s="518"/>
      <c r="B234" s="519" t="s">
        <v>2897</v>
      </c>
      <c r="C234" s="519" t="s">
        <v>2898</v>
      </c>
      <c r="D234" s="519" t="s">
        <v>1729</v>
      </c>
      <c r="E234" s="519" t="s">
        <v>1730</v>
      </c>
      <c r="F234" s="519" t="s">
        <v>1731</v>
      </c>
      <c r="G234" s="519" t="s">
        <v>1729</v>
      </c>
      <c r="H234" s="519" t="s">
        <v>4235</v>
      </c>
      <c r="I234" s="519" t="s">
        <v>1732</v>
      </c>
      <c r="J234" s="519" t="s">
        <v>1733</v>
      </c>
      <c r="K234" s="519" t="s">
        <v>1734</v>
      </c>
      <c r="L234" s="519" t="s">
        <v>2899</v>
      </c>
      <c r="M234" s="519" t="s">
        <v>1735</v>
      </c>
      <c r="N234" s="519" t="s">
        <v>1728</v>
      </c>
      <c r="O234" s="519" t="s">
        <v>6035</v>
      </c>
    </row>
    <row r="235" spans="1:15" ht="33.75">
      <c r="A235" s="518"/>
      <c r="B235" s="519" t="s">
        <v>2900</v>
      </c>
      <c r="C235" s="519" t="s">
        <v>2901</v>
      </c>
      <c r="D235" s="519" t="s">
        <v>1736</v>
      </c>
      <c r="E235" s="519" t="s">
        <v>1737</v>
      </c>
      <c r="F235" s="519"/>
      <c r="G235" s="519" t="s">
        <v>1736</v>
      </c>
      <c r="H235" s="519" t="s">
        <v>4235</v>
      </c>
      <c r="I235" s="519" t="s">
        <v>1738</v>
      </c>
      <c r="J235" s="519" t="s">
        <v>1739</v>
      </c>
      <c r="K235" s="519" t="s">
        <v>1740</v>
      </c>
      <c r="L235" s="519" t="s">
        <v>2902</v>
      </c>
      <c r="M235" s="519" t="s">
        <v>1741</v>
      </c>
      <c r="N235" s="519" t="s">
        <v>1728</v>
      </c>
      <c r="O235" s="519" t="s">
        <v>6035</v>
      </c>
    </row>
    <row r="236" spans="1:15" ht="33.75">
      <c r="A236" s="518"/>
      <c r="B236" s="519" t="s">
        <v>2903</v>
      </c>
      <c r="C236" s="519" t="s">
        <v>2904</v>
      </c>
      <c r="D236" s="519" t="s">
        <v>260</v>
      </c>
      <c r="E236" s="519" t="s">
        <v>1742</v>
      </c>
      <c r="F236" s="519" t="s">
        <v>1743</v>
      </c>
      <c r="G236" s="519" t="s">
        <v>260</v>
      </c>
      <c r="H236" s="519" t="s">
        <v>4235</v>
      </c>
      <c r="I236" s="519" t="s">
        <v>1744</v>
      </c>
      <c r="J236" s="519" t="s">
        <v>1745</v>
      </c>
      <c r="K236" s="519" t="s">
        <v>1746</v>
      </c>
      <c r="L236" s="519" t="s">
        <v>2905</v>
      </c>
      <c r="M236" s="519" t="s">
        <v>2906</v>
      </c>
      <c r="N236" s="519" t="s">
        <v>1728</v>
      </c>
      <c r="O236" s="519" t="s">
        <v>6035</v>
      </c>
    </row>
    <row r="237" spans="1:15" ht="45">
      <c r="A237" s="518"/>
      <c r="B237" s="519" t="s">
        <v>2907</v>
      </c>
      <c r="C237" s="519" t="s">
        <v>2908</v>
      </c>
      <c r="D237" s="519" t="s">
        <v>1747</v>
      </c>
      <c r="E237" s="519" t="s">
        <v>1748</v>
      </c>
      <c r="F237" s="519" t="s">
        <v>1749</v>
      </c>
      <c r="G237" s="519" t="s">
        <v>1747</v>
      </c>
      <c r="H237" s="519" t="s">
        <v>4236</v>
      </c>
      <c r="I237" s="519" t="s">
        <v>1750</v>
      </c>
      <c r="J237" s="519" t="s">
        <v>1751</v>
      </c>
      <c r="K237" s="519" t="s">
        <v>1752</v>
      </c>
      <c r="L237" s="519" t="s">
        <v>2909</v>
      </c>
      <c r="M237" s="519" t="s">
        <v>1753</v>
      </c>
      <c r="N237" s="519" t="s">
        <v>1754</v>
      </c>
      <c r="O237" s="519" t="s">
        <v>989</v>
      </c>
    </row>
    <row r="238" spans="1:15" ht="33.75">
      <c r="A238" s="518"/>
      <c r="B238" s="519" t="s">
        <v>2910</v>
      </c>
      <c r="C238" s="519" t="s">
        <v>2911</v>
      </c>
      <c r="D238" s="519" t="s">
        <v>1755</v>
      </c>
      <c r="E238" s="519" t="s">
        <v>1756</v>
      </c>
      <c r="F238" s="519"/>
      <c r="G238" s="519" t="s">
        <v>1755</v>
      </c>
      <c r="H238" s="519" t="s">
        <v>4267</v>
      </c>
      <c r="I238" s="519" t="s">
        <v>1757</v>
      </c>
      <c r="J238" s="519" t="s">
        <v>1758</v>
      </c>
      <c r="K238" s="519" t="s">
        <v>1759</v>
      </c>
      <c r="L238" s="519" t="s">
        <v>2912</v>
      </c>
      <c r="M238" s="519" t="s">
        <v>1760</v>
      </c>
      <c r="N238" s="519" t="s">
        <v>1761</v>
      </c>
      <c r="O238" s="519" t="s">
        <v>3551</v>
      </c>
    </row>
    <row r="239" spans="1:15" ht="33.75">
      <c r="A239" s="518"/>
      <c r="B239" s="519" t="s">
        <v>2716</v>
      </c>
      <c r="C239" s="519" t="s">
        <v>2913</v>
      </c>
      <c r="D239" s="519" t="s">
        <v>1762</v>
      </c>
      <c r="E239" s="519" t="s">
        <v>1763</v>
      </c>
      <c r="F239" s="519" t="s">
        <v>1764</v>
      </c>
      <c r="G239" s="519" t="s">
        <v>1762</v>
      </c>
      <c r="H239" s="519" t="s">
        <v>4237</v>
      </c>
      <c r="I239" s="519" t="s">
        <v>1765</v>
      </c>
      <c r="J239" s="519" t="s">
        <v>1766</v>
      </c>
      <c r="K239" s="519" t="s">
        <v>1767</v>
      </c>
      <c r="L239" s="519" t="s">
        <v>2914</v>
      </c>
      <c r="M239" s="519" t="s">
        <v>1768</v>
      </c>
      <c r="N239" s="519" t="s">
        <v>1769</v>
      </c>
      <c r="O239" s="519" t="s">
        <v>989</v>
      </c>
    </row>
    <row r="240" spans="1:15" ht="45">
      <c r="A240" s="518"/>
      <c r="B240" s="519" t="s">
        <v>2915</v>
      </c>
      <c r="C240" s="519" t="s">
        <v>2916</v>
      </c>
      <c r="D240" s="519" t="s">
        <v>3162</v>
      </c>
      <c r="E240" s="519" t="s">
        <v>1770</v>
      </c>
      <c r="F240" s="519" t="s">
        <v>1771</v>
      </c>
      <c r="G240" s="519" t="s">
        <v>3162</v>
      </c>
      <c r="H240" s="519" t="s">
        <v>4237</v>
      </c>
      <c r="I240" s="519" t="s">
        <v>1772</v>
      </c>
      <c r="J240" s="519" t="s">
        <v>1773</v>
      </c>
      <c r="K240" s="519" t="s">
        <v>1774</v>
      </c>
      <c r="L240" s="519" t="s">
        <v>2917</v>
      </c>
      <c r="M240" s="519" t="s">
        <v>1775</v>
      </c>
      <c r="N240" s="519" t="s">
        <v>1769</v>
      </c>
      <c r="O240" s="519" t="s">
        <v>989</v>
      </c>
    </row>
    <row r="241" spans="1:15" ht="26.25" customHeight="1">
      <c r="A241" s="518"/>
      <c r="B241" s="519" t="s">
        <v>2918</v>
      </c>
      <c r="C241" s="519" t="s">
        <v>2919</v>
      </c>
      <c r="D241" s="519" t="s">
        <v>1776</v>
      </c>
      <c r="E241" s="519" t="s">
        <v>1777</v>
      </c>
      <c r="F241" s="519" t="s">
        <v>1778</v>
      </c>
      <c r="G241" s="519" t="s">
        <v>1776</v>
      </c>
      <c r="H241" s="519" t="s">
        <v>4237</v>
      </c>
      <c r="I241" s="519" t="s">
        <v>1779</v>
      </c>
      <c r="J241" s="519" t="s">
        <v>1780</v>
      </c>
      <c r="K241" s="519" t="s">
        <v>1781</v>
      </c>
      <c r="L241" s="519" t="s">
        <v>2920</v>
      </c>
      <c r="M241" s="519" t="s">
        <v>1782</v>
      </c>
      <c r="N241" s="519" t="s">
        <v>1769</v>
      </c>
      <c r="O241" s="519" t="s">
        <v>989</v>
      </c>
    </row>
    <row r="242" spans="1:15" ht="33.75">
      <c r="A242" s="518"/>
      <c r="B242" s="519" t="s">
        <v>2921</v>
      </c>
      <c r="C242" s="519" t="s">
        <v>2922</v>
      </c>
      <c r="D242" s="519" t="s">
        <v>265</v>
      </c>
      <c r="E242" s="519" t="s">
        <v>1783</v>
      </c>
      <c r="F242" s="519" t="s">
        <v>1784</v>
      </c>
      <c r="G242" s="519" t="s">
        <v>265</v>
      </c>
      <c r="H242" s="519" t="s">
        <v>4237</v>
      </c>
      <c r="I242" s="519" t="s">
        <v>1785</v>
      </c>
      <c r="J242" s="519" t="s">
        <v>1786</v>
      </c>
      <c r="K242" s="519" t="s">
        <v>1787</v>
      </c>
      <c r="L242" s="519" t="s">
        <v>2923</v>
      </c>
      <c r="M242" s="519" t="s">
        <v>2924</v>
      </c>
      <c r="N242" s="519" t="s">
        <v>1754</v>
      </c>
      <c r="O242" s="519" t="s">
        <v>989</v>
      </c>
    </row>
    <row r="243" spans="1:15" ht="33.75">
      <c r="A243" s="518"/>
      <c r="B243" s="519" t="s">
        <v>2925</v>
      </c>
      <c r="C243" s="519" t="s">
        <v>2926</v>
      </c>
      <c r="D243" s="519" t="s">
        <v>3152</v>
      </c>
      <c r="E243" s="519" t="s">
        <v>1788</v>
      </c>
      <c r="F243" s="519" t="s">
        <v>1789</v>
      </c>
      <c r="G243" s="519" t="s">
        <v>3152</v>
      </c>
      <c r="H243" s="519" t="s">
        <v>4237</v>
      </c>
      <c r="I243" s="519" t="s">
        <v>1790</v>
      </c>
      <c r="J243" s="519" t="s">
        <v>1791</v>
      </c>
      <c r="K243" s="519" t="s">
        <v>1792</v>
      </c>
      <c r="L243" s="519" t="s">
        <v>2927</v>
      </c>
      <c r="M243" s="519" t="s">
        <v>1793</v>
      </c>
      <c r="N243" s="519" t="s">
        <v>1754</v>
      </c>
      <c r="O243" s="519" t="s">
        <v>989</v>
      </c>
    </row>
    <row r="244" spans="1:15" ht="33.75">
      <c r="A244" s="518"/>
      <c r="B244" s="519" t="s">
        <v>2928</v>
      </c>
      <c r="C244" s="519" t="s">
        <v>2929</v>
      </c>
      <c r="D244" s="519" t="s">
        <v>1794</v>
      </c>
      <c r="E244" s="519" t="s">
        <v>1795</v>
      </c>
      <c r="F244" s="519" t="s">
        <v>1796</v>
      </c>
      <c r="G244" s="519" t="s">
        <v>266</v>
      </c>
      <c r="H244" s="519" t="s">
        <v>4238</v>
      </c>
      <c r="I244" s="519" t="s">
        <v>1797</v>
      </c>
      <c r="J244" s="519" t="s">
        <v>1798</v>
      </c>
      <c r="K244" s="519" t="s">
        <v>1799</v>
      </c>
      <c r="L244" s="519" t="s">
        <v>2930</v>
      </c>
      <c r="M244" s="519" t="s">
        <v>1800</v>
      </c>
      <c r="N244" s="519" t="s">
        <v>1801</v>
      </c>
      <c r="O244" s="519" t="s">
        <v>989</v>
      </c>
    </row>
    <row r="245" spans="1:15" ht="33.75">
      <c r="A245" s="518"/>
      <c r="B245" s="519" t="s">
        <v>2931</v>
      </c>
      <c r="C245" s="519" t="s">
        <v>2932</v>
      </c>
      <c r="D245" s="519" t="s">
        <v>266</v>
      </c>
      <c r="E245" s="519" t="s">
        <v>1802</v>
      </c>
      <c r="F245" s="519" t="s">
        <v>1803</v>
      </c>
      <c r="G245" s="519" t="s">
        <v>266</v>
      </c>
      <c r="H245" s="519" t="s">
        <v>4238</v>
      </c>
      <c r="I245" s="519" t="s">
        <v>1804</v>
      </c>
      <c r="J245" s="519" t="s">
        <v>1805</v>
      </c>
      <c r="K245" s="519" t="s">
        <v>1806</v>
      </c>
      <c r="L245" s="519" t="s">
        <v>2933</v>
      </c>
      <c r="M245" s="519" t="s">
        <v>1807</v>
      </c>
      <c r="N245" s="519" t="s">
        <v>1801</v>
      </c>
      <c r="O245" s="519" t="s">
        <v>989</v>
      </c>
    </row>
    <row r="246" spans="1:15" ht="33.75">
      <c r="A246" s="518"/>
      <c r="B246" s="519" t="s">
        <v>2934</v>
      </c>
      <c r="C246" s="519" t="s">
        <v>2935</v>
      </c>
      <c r="D246" s="519" t="s">
        <v>1808</v>
      </c>
      <c r="E246" s="519" t="s">
        <v>1809</v>
      </c>
      <c r="F246" s="519" t="s">
        <v>6073</v>
      </c>
      <c r="G246" s="519" t="s">
        <v>1808</v>
      </c>
      <c r="H246" s="519" t="s">
        <v>5906</v>
      </c>
      <c r="I246" s="519" t="s">
        <v>1810</v>
      </c>
      <c r="J246" s="519" t="s">
        <v>1811</v>
      </c>
      <c r="K246" s="519" t="s">
        <v>1812</v>
      </c>
      <c r="L246" s="519" t="s">
        <v>2936</v>
      </c>
      <c r="M246" s="519" t="s">
        <v>2937</v>
      </c>
      <c r="N246" s="519" t="s">
        <v>6050</v>
      </c>
      <c r="O246" s="519" t="s">
        <v>6051</v>
      </c>
    </row>
    <row r="247" spans="1:15" ht="26.25" customHeight="1">
      <c r="A247" s="518"/>
      <c r="B247" s="519" t="s">
        <v>2938</v>
      </c>
      <c r="C247" s="519" t="s">
        <v>2939</v>
      </c>
      <c r="D247" s="519" t="s">
        <v>1813</v>
      </c>
      <c r="E247" s="519" t="s">
        <v>1814</v>
      </c>
      <c r="F247" s="519" t="s">
        <v>1815</v>
      </c>
      <c r="G247" s="519" t="s">
        <v>1813</v>
      </c>
      <c r="H247" s="519" t="s">
        <v>4258</v>
      </c>
      <c r="I247" s="519" t="s">
        <v>1816</v>
      </c>
      <c r="J247" s="519" t="s">
        <v>1817</v>
      </c>
      <c r="K247" s="519" t="s">
        <v>1818</v>
      </c>
      <c r="L247" s="519" t="s">
        <v>2940</v>
      </c>
      <c r="M247" s="519" t="s">
        <v>1819</v>
      </c>
      <c r="N247" s="519" t="s">
        <v>1728</v>
      </c>
      <c r="O247" s="519" t="s">
        <v>6035</v>
      </c>
    </row>
    <row r="248" spans="1:15" ht="45">
      <c r="A248" s="518"/>
      <c r="B248" s="519" t="s">
        <v>2941</v>
      </c>
      <c r="C248" s="519" t="s">
        <v>2942</v>
      </c>
      <c r="D248" s="519" t="s">
        <v>268</v>
      </c>
      <c r="E248" s="519" t="s">
        <v>1820</v>
      </c>
      <c r="F248" s="519"/>
      <c r="G248" s="519" t="s">
        <v>1821</v>
      </c>
      <c r="H248" s="519" t="s">
        <v>4258</v>
      </c>
      <c r="I248" s="519" t="s">
        <v>1822</v>
      </c>
      <c r="J248" s="519" t="s">
        <v>1823</v>
      </c>
      <c r="K248" s="519" t="s">
        <v>1824</v>
      </c>
      <c r="L248" s="519" t="s">
        <v>2943</v>
      </c>
      <c r="M248" s="519" t="s">
        <v>1825</v>
      </c>
      <c r="N248" s="519" t="s">
        <v>1728</v>
      </c>
      <c r="O248" s="519" t="s">
        <v>6035</v>
      </c>
    </row>
    <row r="249" spans="1:15" ht="33.75">
      <c r="A249" s="518"/>
      <c r="B249" s="519" t="s">
        <v>2944</v>
      </c>
      <c r="C249" s="519" t="s">
        <v>2945</v>
      </c>
      <c r="D249" s="519" t="s">
        <v>3416</v>
      </c>
      <c r="E249" s="519" t="s">
        <v>1826</v>
      </c>
      <c r="F249" s="519"/>
      <c r="G249" s="519" t="s">
        <v>3416</v>
      </c>
      <c r="H249" s="519" t="s">
        <v>4239</v>
      </c>
      <c r="I249" s="519" t="s">
        <v>1827</v>
      </c>
      <c r="J249" s="519" t="s">
        <v>1828</v>
      </c>
      <c r="K249" s="519" t="s">
        <v>1829</v>
      </c>
      <c r="L249" s="519" t="s">
        <v>2946</v>
      </c>
      <c r="M249" s="519" t="s">
        <v>1830</v>
      </c>
      <c r="N249" s="519" t="s">
        <v>1831</v>
      </c>
      <c r="O249" s="519" t="s">
        <v>6051</v>
      </c>
    </row>
    <row r="250" spans="1:15" ht="33.75">
      <c r="A250" s="518"/>
      <c r="B250" s="519" t="s">
        <v>2947</v>
      </c>
      <c r="C250" s="519" t="s">
        <v>2948</v>
      </c>
      <c r="D250" s="519" t="s">
        <v>1832</v>
      </c>
      <c r="E250" s="519" t="s">
        <v>1833</v>
      </c>
      <c r="F250" s="519" t="s">
        <v>1834</v>
      </c>
      <c r="G250" s="519" t="s">
        <v>1832</v>
      </c>
      <c r="H250" s="519" t="s">
        <v>4239</v>
      </c>
      <c r="I250" s="519" t="s">
        <v>1835</v>
      </c>
      <c r="J250" s="519" t="s">
        <v>1836</v>
      </c>
      <c r="K250" s="519" t="s">
        <v>1837</v>
      </c>
      <c r="L250" s="519" t="s">
        <v>2949</v>
      </c>
      <c r="M250" s="519" t="s">
        <v>1838</v>
      </c>
      <c r="N250" s="519" t="s">
        <v>1831</v>
      </c>
      <c r="O250" s="519" t="s">
        <v>6051</v>
      </c>
    </row>
    <row r="251" spans="1:15" ht="45">
      <c r="A251" s="518" t="s">
        <v>2691</v>
      </c>
      <c r="B251" s="519" t="s">
        <v>2692</v>
      </c>
      <c r="C251" s="519" t="s">
        <v>2950</v>
      </c>
      <c r="D251" s="519" t="s">
        <v>5784</v>
      </c>
      <c r="E251" s="519" t="s">
        <v>1839</v>
      </c>
      <c r="F251" s="519" t="s">
        <v>1840</v>
      </c>
      <c r="G251" s="519" t="s">
        <v>5784</v>
      </c>
      <c r="H251" s="519" t="s">
        <v>4240</v>
      </c>
      <c r="I251" s="519" t="s">
        <v>1841</v>
      </c>
      <c r="J251" s="519" t="s">
        <v>1842</v>
      </c>
      <c r="K251" s="519" t="s">
        <v>1843</v>
      </c>
      <c r="L251" s="519" t="s">
        <v>5435</v>
      </c>
      <c r="M251" s="519" t="s">
        <v>5436</v>
      </c>
      <c r="N251" s="519" t="s">
        <v>1613</v>
      </c>
      <c r="O251" s="519" t="s">
        <v>989</v>
      </c>
    </row>
    <row r="252" spans="1:15" ht="33.75">
      <c r="A252" s="518" t="s">
        <v>5437</v>
      </c>
      <c r="B252" s="519" t="s">
        <v>5438</v>
      </c>
      <c r="C252" s="519" t="s">
        <v>5439</v>
      </c>
      <c r="D252" s="519" t="s">
        <v>1845</v>
      </c>
      <c r="E252" s="519" t="s">
        <v>1846</v>
      </c>
      <c r="F252" s="519" t="s">
        <v>1847</v>
      </c>
      <c r="G252" s="519" t="s">
        <v>1845</v>
      </c>
      <c r="H252" s="519" t="s">
        <v>4240</v>
      </c>
      <c r="I252" s="519" t="s">
        <v>1848</v>
      </c>
      <c r="J252" s="519" t="s">
        <v>1849</v>
      </c>
      <c r="K252" s="519" t="s">
        <v>1850</v>
      </c>
      <c r="L252" s="519" t="s">
        <v>5440</v>
      </c>
      <c r="M252" s="519" t="s">
        <v>1873</v>
      </c>
      <c r="N252" s="519" t="s">
        <v>1613</v>
      </c>
      <c r="O252" s="519" t="s">
        <v>989</v>
      </c>
    </row>
    <row r="253" spans="1:15" ht="33.75">
      <c r="A253" s="518"/>
      <c r="B253" s="519" t="s">
        <v>5441</v>
      </c>
      <c r="C253" s="519" t="s">
        <v>5442</v>
      </c>
      <c r="D253" s="519" t="s">
        <v>1851</v>
      </c>
      <c r="E253" s="519" t="s">
        <v>1852</v>
      </c>
      <c r="F253" s="519" t="s">
        <v>1853</v>
      </c>
      <c r="G253" s="519" t="s">
        <v>1851</v>
      </c>
      <c r="H253" s="519" t="s">
        <v>4240</v>
      </c>
      <c r="I253" s="519" t="s">
        <v>1854</v>
      </c>
      <c r="J253" s="519" t="s">
        <v>1855</v>
      </c>
      <c r="K253" s="519" t="s">
        <v>1856</v>
      </c>
      <c r="L253" s="519" t="s">
        <v>5443</v>
      </c>
      <c r="M253" s="519" t="s">
        <v>5691</v>
      </c>
      <c r="N253" s="519" t="s">
        <v>1613</v>
      </c>
      <c r="O253" s="519" t="s">
        <v>989</v>
      </c>
    </row>
    <row r="254" spans="1:15" ht="33.75">
      <c r="A254" s="518"/>
      <c r="B254" s="519" t="s">
        <v>5444</v>
      </c>
      <c r="C254" s="519" t="s">
        <v>5445</v>
      </c>
      <c r="D254" s="519" t="s">
        <v>1857</v>
      </c>
      <c r="E254" s="519" t="s">
        <v>1858</v>
      </c>
      <c r="F254" s="519" t="s">
        <v>1859</v>
      </c>
      <c r="G254" s="519" t="s">
        <v>1857</v>
      </c>
      <c r="H254" s="519" t="s">
        <v>4240</v>
      </c>
      <c r="I254" s="519" t="s">
        <v>1860</v>
      </c>
      <c r="J254" s="519" t="s">
        <v>1861</v>
      </c>
      <c r="K254" s="519" t="s">
        <v>1862</v>
      </c>
      <c r="L254" s="519" t="s">
        <v>5446</v>
      </c>
      <c r="M254" s="519" t="s">
        <v>5691</v>
      </c>
      <c r="N254" s="519" t="s">
        <v>1613</v>
      </c>
      <c r="O254" s="519" t="s">
        <v>989</v>
      </c>
    </row>
    <row r="255" spans="1:15" ht="45">
      <c r="A255" s="518"/>
      <c r="B255" s="519" t="s">
        <v>5447</v>
      </c>
      <c r="C255" s="519" t="s">
        <v>5448</v>
      </c>
      <c r="D255" s="519" t="s">
        <v>1863</v>
      </c>
      <c r="E255" s="519" t="s">
        <v>1864</v>
      </c>
      <c r="F255" s="519" t="s">
        <v>1865</v>
      </c>
      <c r="G255" s="519" t="s">
        <v>224</v>
      </c>
      <c r="H255" s="519" t="s">
        <v>4240</v>
      </c>
      <c r="I255" s="519" t="s">
        <v>1866</v>
      </c>
      <c r="J255" s="519" t="s">
        <v>1867</v>
      </c>
      <c r="K255" s="519" t="s">
        <v>1868</v>
      </c>
      <c r="L255" s="519" t="s">
        <v>5449</v>
      </c>
      <c r="M255" s="519" t="s">
        <v>5450</v>
      </c>
      <c r="N255" s="519" t="s">
        <v>1613</v>
      </c>
      <c r="O255" s="519" t="s">
        <v>989</v>
      </c>
    </row>
    <row r="256" spans="1:15" ht="33.75">
      <c r="A256" s="518"/>
      <c r="B256" s="519" t="s">
        <v>5451</v>
      </c>
      <c r="C256" s="519" t="s">
        <v>5452</v>
      </c>
      <c r="D256" s="519" t="s">
        <v>224</v>
      </c>
      <c r="E256" s="519" t="s">
        <v>1869</v>
      </c>
      <c r="F256" s="519" t="s">
        <v>1784</v>
      </c>
      <c r="G256" s="519" t="s">
        <v>224</v>
      </c>
      <c r="H256" s="519" t="s">
        <v>4240</v>
      </c>
      <c r="I256" s="519" t="s">
        <v>1870</v>
      </c>
      <c r="J256" s="519" t="s">
        <v>1871</v>
      </c>
      <c r="K256" s="519" t="s">
        <v>1872</v>
      </c>
      <c r="L256" s="519" t="s">
        <v>5453</v>
      </c>
      <c r="M256" s="519" t="s">
        <v>1844</v>
      </c>
      <c r="N256" s="519" t="s">
        <v>1613</v>
      </c>
      <c r="O256" s="519" t="s">
        <v>989</v>
      </c>
    </row>
    <row r="257" spans="1:15" ht="45">
      <c r="A257" s="518" t="s">
        <v>5454</v>
      </c>
      <c r="B257" s="519" t="s">
        <v>5455</v>
      </c>
      <c r="C257" s="519" t="s">
        <v>5456</v>
      </c>
      <c r="D257" s="519" t="s">
        <v>1874</v>
      </c>
      <c r="E257" s="519" t="s">
        <v>1875</v>
      </c>
      <c r="F257" s="519" t="s">
        <v>1876</v>
      </c>
      <c r="G257" s="519" t="s">
        <v>1874</v>
      </c>
      <c r="H257" s="519" t="s">
        <v>4241</v>
      </c>
      <c r="I257" s="519" t="s">
        <v>1877</v>
      </c>
      <c r="J257" s="519" t="s">
        <v>1878</v>
      </c>
      <c r="K257" s="519" t="s">
        <v>1879</v>
      </c>
      <c r="L257" s="519" t="s">
        <v>5457</v>
      </c>
      <c r="M257" s="519" t="s">
        <v>5458</v>
      </c>
      <c r="N257" s="519" t="s">
        <v>1897</v>
      </c>
      <c r="O257" s="519" t="s">
        <v>989</v>
      </c>
    </row>
    <row r="258" spans="1:15" ht="33.75">
      <c r="A258" s="518"/>
      <c r="B258" s="519" t="s">
        <v>5459</v>
      </c>
      <c r="C258" s="519" t="s">
        <v>5460</v>
      </c>
      <c r="D258" s="519" t="s">
        <v>1880</v>
      </c>
      <c r="E258" s="519" t="s">
        <v>1881</v>
      </c>
      <c r="F258" s="519" t="s">
        <v>1882</v>
      </c>
      <c r="G258" s="519" t="s">
        <v>1880</v>
      </c>
      <c r="H258" s="519" t="s">
        <v>4241</v>
      </c>
      <c r="I258" s="519" t="s">
        <v>1883</v>
      </c>
      <c r="J258" s="519" t="s">
        <v>1884</v>
      </c>
      <c r="K258" s="519" t="s">
        <v>1885</v>
      </c>
      <c r="L258" s="519" t="s">
        <v>5461</v>
      </c>
      <c r="M258" s="519" t="s">
        <v>1886</v>
      </c>
      <c r="N258" s="519" t="s">
        <v>1897</v>
      </c>
      <c r="O258" s="519" t="s">
        <v>989</v>
      </c>
    </row>
    <row r="259" spans="1:15" ht="33.75">
      <c r="A259" s="518"/>
      <c r="B259" s="519" t="s">
        <v>5462</v>
      </c>
      <c r="C259" s="519" t="s">
        <v>5463</v>
      </c>
      <c r="D259" s="519" t="s">
        <v>226</v>
      </c>
      <c r="E259" s="519" t="s">
        <v>1887</v>
      </c>
      <c r="F259" s="519" t="s">
        <v>1888</v>
      </c>
      <c r="G259" s="519" t="s">
        <v>226</v>
      </c>
      <c r="H259" s="519" t="s">
        <v>4241</v>
      </c>
      <c r="I259" s="519" t="s">
        <v>1889</v>
      </c>
      <c r="J259" s="519" t="s">
        <v>1890</v>
      </c>
      <c r="K259" s="519" t="s">
        <v>1891</v>
      </c>
      <c r="L259" s="519" t="s">
        <v>5464</v>
      </c>
      <c r="M259" s="519" t="s">
        <v>5691</v>
      </c>
      <c r="N259" s="519" t="s">
        <v>1897</v>
      </c>
      <c r="O259" s="519" t="s">
        <v>989</v>
      </c>
    </row>
    <row r="260" spans="1:15" ht="33.75">
      <c r="A260" s="518"/>
      <c r="B260" s="519" t="s">
        <v>5465</v>
      </c>
      <c r="C260" s="519" t="s">
        <v>5466</v>
      </c>
      <c r="D260" s="519" t="s">
        <v>1892</v>
      </c>
      <c r="E260" s="519" t="s">
        <v>1893</v>
      </c>
      <c r="F260" s="519" t="s">
        <v>1892</v>
      </c>
      <c r="G260" s="519" t="s">
        <v>3188</v>
      </c>
      <c r="H260" s="519" t="s">
        <v>4241</v>
      </c>
      <c r="I260" s="519" t="s">
        <v>1894</v>
      </c>
      <c r="J260" s="519" t="s">
        <v>1895</v>
      </c>
      <c r="K260" s="519" t="s">
        <v>1896</v>
      </c>
      <c r="L260" s="519" t="s">
        <v>5467</v>
      </c>
      <c r="M260" s="519" t="s">
        <v>5691</v>
      </c>
      <c r="N260" s="519" t="s">
        <v>1897</v>
      </c>
      <c r="O260" s="519" t="s">
        <v>989</v>
      </c>
    </row>
    <row r="261" spans="1:15" ht="33.75">
      <c r="A261" s="518"/>
      <c r="B261" s="519" t="s">
        <v>5468</v>
      </c>
      <c r="C261" s="519" t="s">
        <v>5469</v>
      </c>
      <c r="D261" s="519" t="s">
        <v>3188</v>
      </c>
      <c r="E261" s="519" t="s">
        <v>1898</v>
      </c>
      <c r="F261" s="519" t="s">
        <v>1899</v>
      </c>
      <c r="G261" s="519" t="s">
        <v>3188</v>
      </c>
      <c r="H261" s="519" t="s">
        <v>4241</v>
      </c>
      <c r="I261" s="519" t="s">
        <v>1900</v>
      </c>
      <c r="J261" s="519" t="s">
        <v>1901</v>
      </c>
      <c r="K261" s="519" t="s">
        <v>1902</v>
      </c>
      <c r="L261" s="519" t="s">
        <v>5470</v>
      </c>
      <c r="M261" s="519" t="s">
        <v>5471</v>
      </c>
      <c r="N261" s="519" t="s">
        <v>1897</v>
      </c>
      <c r="O261" s="519" t="s">
        <v>989</v>
      </c>
    </row>
    <row r="262" spans="1:15" ht="33.75">
      <c r="A262" s="518"/>
      <c r="B262" s="519" t="s">
        <v>5472</v>
      </c>
      <c r="C262" s="519" t="s">
        <v>5473</v>
      </c>
      <c r="D262" s="519" t="s">
        <v>237</v>
      </c>
      <c r="E262" s="519" t="s">
        <v>1903</v>
      </c>
      <c r="F262" s="519" t="s">
        <v>1904</v>
      </c>
      <c r="G262" s="519" t="s">
        <v>237</v>
      </c>
      <c r="H262" s="519" t="s">
        <v>4241</v>
      </c>
      <c r="I262" s="519" t="s">
        <v>1905</v>
      </c>
      <c r="J262" s="519" t="s">
        <v>1906</v>
      </c>
      <c r="K262" s="519" t="s">
        <v>1907</v>
      </c>
      <c r="L262" s="519" t="s">
        <v>5474</v>
      </c>
      <c r="M262" s="519" t="s">
        <v>1908</v>
      </c>
      <c r="N262" s="519" t="s">
        <v>1909</v>
      </c>
      <c r="O262" s="519" t="s">
        <v>989</v>
      </c>
    </row>
    <row r="263" spans="1:15" ht="33.75">
      <c r="A263" s="518"/>
      <c r="B263" s="519" t="s">
        <v>5475</v>
      </c>
      <c r="C263" s="519" t="s">
        <v>5476</v>
      </c>
      <c r="D263" s="519" t="s">
        <v>1910</v>
      </c>
      <c r="E263" s="519" t="s">
        <v>1911</v>
      </c>
      <c r="F263" s="519" t="s">
        <v>1912</v>
      </c>
      <c r="G263" s="519" t="s">
        <v>1910</v>
      </c>
      <c r="H263" s="519" t="s">
        <v>4241</v>
      </c>
      <c r="I263" s="519" t="s">
        <v>1913</v>
      </c>
      <c r="J263" s="519" t="s">
        <v>1914</v>
      </c>
      <c r="K263" s="519" t="s">
        <v>1915</v>
      </c>
      <c r="L263" s="519" t="s">
        <v>5477</v>
      </c>
      <c r="M263" s="519" t="s">
        <v>1916</v>
      </c>
      <c r="N263" s="519" t="s">
        <v>1917</v>
      </c>
      <c r="O263" s="519" t="s">
        <v>6035</v>
      </c>
    </row>
    <row r="264" spans="1:15" ht="45">
      <c r="A264" s="518" t="s">
        <v>5478</v>
      </c>
      <c r="B264" s="519" t="s">
        <v>5479</v>
      </c>
      <c r="C264" s="519" t="s">
        <v>5480</v>
      </c>
      <c r="D264" s="519" t="s">
        <v>229</v>
      </c>
      <c r="E264" s="519" t="s">
        <v>5481</v>
      </c>
      <c r="F264" s="519" t="s">
        <v>5482</v>
      </c>
      <c r="G264" s="519" t="s">
        <v>229</v>
      </c>
      <c r="H264" s="519" t="s">
        <v>4242</v>
      </c>
      <c r="I264" s="519" t="s">
        <v>5483</v>
      </c>
      <c r="J264" s="519" t="s">
        <v>5484</v>
      </c>
      <c r="K264" s="519" t="s">
        <v>5485</v>
      </c>
      <c r="L264" s="519" t="s">
        <v>5486</v>
      </c>
      <c r="M264" s="519" t="s">
        <v>5487</v>
      </c>
      <c r="N264" s="519" t="s">
        <v>1924</v>
      </c>
      <c r="O264" s="519" t="s">
        <v>989</v>
      </c>
    </row>
    <row r="265" spans="1:15" ht="33.75">
      <c r="A265" s="518"/>
      <c r="B265" s="519" t="s">
        <v>2663</v>
      </c>
      <c r="C265" s="519" t="s">
        <v>5488</v>
      </c>
      <c r="D265" s="519" t="s">
        <v>228</v>
      </c>
      <c r="E265" s="519" t="s">
        <v>1918</v>
      </c>
      <c r="F265" s="519" t="s">
        <v>1919</v>
      </c>
      <c r="G265" s="519" t="s">
        <v>228</v>
      </c>
      <c r="H265" s="519" t="s">
        <v>4242</v>
      </c>
      <c r="I265" s="519" t="s">
        <v>1920</v>
      </c>
      <c r="J265" s="519" t="s">
        <v>1921</v>
      </c>
      <c r="K265" s="519" t="s">
        <v>1922</v>
      </c>
      <c r="L265" s="519" t="s">
        <v>5489</v>
      </c>
      <c r="M265" s="519" t="s">
        <v>1923</v>
      </c>
      <c r="N265" s="519" t="s">
        <v>1924</v>
      </c>
      <c r="O265" s="519" t="s">
        <v>989</v>
      </c>
    </row>
    <row r="266" spans="1:15" ht="33.75">
      <c r="A266" s="518"/>
      <c r="B266" s="519" t="s">
        <v>5490</v>
      </c>
      <c r="C266" s="519" t="s">
        <v>5491</v>
      </c>
      <c r="D266" s="519" t="s">
        <v>1925</v>
      </c>
      <c r="E266" s="519" t="s">
        <v>1926</v>
      </c>
      <c r="F266" s="519" t="s">
        <v>1927</v>
      </c>
      <c r="G266" s="519" t="s">
        <v>1925</v>
      </c>
      <c r="H266" s="519" t="s">
        <v>4242</v>
      </c>
      <c r="I266" s="519" t="s">
        <v>1928</v>
      </c>
      <c r="J266" s="519" t="s">
        <v>1929</v>
      </c>
      <c r="K266" s="519" t="s">
        <v>1930</v>
      </c>
      <c r="L266" s="519" t="s">
        <v>5492</v>
      </c>
      <c r="M266" s="519" t="s">
        <v>1931</v>
      </c>
      <c r="N266" s="519" t="s">
        <v>1924</v>
      </c>
      <c r="O266" s="519" t="s">
        <v>989</v>
      </c>
    </row>
    <row r="267" spans="1:15" ht="33.75">
      <c r="A267" s="518"/>
      <c r="B267" s="519" t="s">
        <v>5493</v>
      </c>
      <c r="C267" s="519" t="s">
        <v>5494</v>
      </c>
      <c r="D267" s="519" t="s">
        <v>1932</v>
      </c>
      <c r="E267" s="519" t="s">
        <v>1933</v>
      </c>
      <c r="F267" s="519"/>
      <c r="G267" s="519" t="s">
        <v>1932</v>
      </c>
      <c r="H267" s="519" t="s">
        <v>4242</v>
      </c>
      <c r="I267" s="519" t="s">
        <v>1934</v>
      </c>
      <c r="J267" s="519" t="s">
        <v>1935</v>
      </c>
      <c r="K267" s="519" t="s">
        <v>1936</v>
      </c>
      <c r="L267" s="519" t="s">
        <v>5495</v>
      </c>
      <c r="M267" s="519" t="s">
        <v>1937</v>
      </c>
      <c r="N267" s="519" t="s">
        <v>1924</v>
      </c>
      <c r="O267" s="519" t="s">
        <v>989</v>
      </c>
    </row>
    <row r="268" spans="1:15" ht="33.75">
      <c r="A268" s="518"/>
      <c r="B268" s="519" t="s">
        <v>5496</v>
      </c>
      <c r="C268" s="519" t="s">
        <v>5497</v>
      </c>
      <c r="D268" s="519" t="s">
        <v>1938</v>
      </c>
      <c r="E268" s="519" t="s">
        <v>1939</v>
      </c>
      <c r="F268" s="519" t="s">
        <v>1940</v>
      </c>
      <c r="G268" s="519" t="s">
        <v>1938</v>
      </c>
      <c r="H268" s="519" t="s">
        <v>4242</v>
      </c>
      <c r="I268" s="519" t="s">
        <v>1941</v>
      </c>
      <c r="J268" s="519" t="s">
        <v>1942</v>
      </c>
      <c r="K268" s="519" t="s">
        <v>1943</v>
      </c>
      <c r="L268" s="519" t="s">
        <v>5498</v>
      </c>
      <c r="M268" s="519" t="s">
        <v>5499</v>
      </c>
      <c r="N268" s="519" t="s">
        <v>1924</v>
      </c>
      <c r="O268" s="519" t="s">
        <v>989</v>
      </c>
    </row>
    <row r="269" spans="1:15" ht="33.75">
      <c r="A269" s="518"/>
      <c r="B269" s="519" t="s">
        <v>5500</v>
      </c>
      <c r="C269" s="519" t="s">
        <v>5501</v>
      </c>
      <c r="D269" s="519" t="s">
        <v>3204</v>
      </c>
      <c r="E269" s="519" t="s">
        <v>1944</v>
      </c>
      <c r="F269" s="519" t="s">
        <v>1945</v>
      </c>
      <c r="G269" s="519" t="s">
        <v>3204</v>
      </c>
      <c r="H269" s="519" t="s">
        <v>4242</v>
      </c>
      <c r="I269" s="519" t="s">
        <v>1946</v>
      </c>
      <c r="J269" s="519" t="s">
        <v>1947</v>
      </c>
      <c r="K269" s="519" t="s">
        <v>1948</v>
      </c>
      <c r="L269" s="519" t="s">
        <v>5502</v>
      </c>
      <c r="M269" s="519" t="s">
        <v>1949</v>
      </c>
      <c r="N269" s="519" t="s">
        <v>1924</v>
      </c>
      <c r="O269" s="519" t="s">
        <v>989</v>
      </c>
    </row>
    <row r="270" spans="1:15" ht="33.75">
      <c r="A270" s="518"/>
      <c r="B270" s="519" t="s">
        <v>5503</v>
      </c>
      <c r="C270" s="519" t="s">
        <v>5504</v>
      </c>
      <c r="D270" s="519" t="s">
        <v>1950</v>
      </c>
      <c r="E270" s="519" t="s">
        <v>1951</v>
      </c>
      <c r="F270" s="519"/>
      <c r="G270" s="519" t="s">
        <v>1950</v>
      </c>
      <c r="H270" s="519" t="s">
        <v>4263</v>
      </c>
      <c r="I270" s="519" t="s">
        <v>1952</v>
      </c>
      <c r="J270" s="519" t="s">
        <v>1953</v>
      </c>
      <c r="K270" s="519" t="s">
        <v>1954</v>
      </c>
      <c r="L270" s="519" t="s">
        <v>5505</v>
      </c>
      <c r="M270" s="519" t="s">
        <v>1955</v>
      </c>
      <c r="N270" s="519" t="s">
        <v>1754</v>
      </c>
      <c r="O270" s="519" t="s">
        <v>989</v>
      </c>
    </row>
    <row r="271" spans="1:15" ht="33.75">
      <c r="A271" s="518"/>
      <c r="B271" s="519" t="s">
        <v>5506</v>
      </c>
      <c r="C271" s="519" t="s">
        <v>5507</v>
      </c>
      <c r="D271" s="519" t="s">
        <v>3358</v>
      </c>
      <c r="E271" s="519" t="s">
        <v>1956</v>
      </c>
      <c r="F271" s="519" t="s">
        <v>1957</v>
      </c>
      <c r="G271" s="519" t="s">
        <v>3358</v>
      </c>
      <c r="H271" s="519" t="s">
        <v>4263</v>
      </c>
      <c r="I271" s="519" t="s">
        <v>1958</v>
      </c>
      <c r="J271" s="519" t="s">
        <v>1959</v>
      </c>
      <c r="K271" s="519" t="s">
        <v>1960</v>
      </c>
      <c r="L271" s="519" t="s">
        <v>5508</v>
      </c>
      <c r="M271" s="519" t="s">
        <v>1961</v>
      </c>
      <c r="N271" s="519" t="s">
        <v>1754</v>
      </c>
      <c r="O271" s="519" t="s">
        <v>989</v>
      </c>
    </row>
    <row r="272" spans="1:15" ht="33.75">
      <c r="A272" s="518"/>
      <c r="B272" s="519" t="s">
        <v>5509</v>
      </c>
      <c r="C272" s="519" t="s">
        <v>5510</v>
      </c>
      <c r="D272" s="519" t="s">
        <v>1962</v>
      </c>
      <c r="E272" s="519" t="s">
        <v>1963</v>
      </c>
      <c r="F272" s="519"/>
      <c r="G272" s="519" t="s">
        <v>1964</v>
      </c>
      <c r="H272" s="519" t="s">
        <v>4243</v>
      </c>
      <c r="I272" s="519" t="s">
        <v>1965</v>
      </c>
      <c r="J272" s="519" t="s">
        <v>1966</v>
      </c>
      <c r="K272" s="519" t="s">
        <v>1967</v>
      </c>
      <c r="L272" s="519" t="s">
        <v>5511</v>
      </c>
      <c r="M272" s="519" t="s">
        <v>1968</v>
      </c>
      <c r="N272" s="519" t="s">
        <v>6050</v>
      </c>
      <c r="O272" s="519" t="s">
        <v>6051</v>
      </c>
    </row>
    <row r="273" spans="1:15" ht="33.75">
      <c r="A273" s="518"/>
      <c r="B273" s="519" t="s">
        <v>5512</v>
      </c>
      <c r="C273" s="519" t="s">
        <v>5513</v>
      </c>
      <c r="D273" s="519" t="s">
        <v>1969</v>
      </c>
      <c r="E273" s="519" t="s">
        <v>1970</v>
      </c>
      <c r="F273" s="519" t="s">
        <v>1971</v>
      </c>
      <c r="G273" s="519" t="s">
        <v>1969</v>
      </c>
      <c r="H273" s="519" t="s">
        <v>4243</v>
      </c>
      <c r="I273" s="519" t="s">
        <v>1972</v>
      </c>
      <c r="J273" s="519" t="s">
        <v>1973</v>
      </c>
      <c r="K273" s="519" t="s">
        <v>1974</v>
      </c>
      <c r="L273" s="519" t="s">
        <v>5514</v>
      </c>
      <c r="M273" s="519" t="s">
        <v>1975</v>
      </c>
      <c r="N273" s="519" t="s">
        <v>6050</v>
      </c>
      <c r="O273" s="519" t="s">
        <v>6051</v>
      </c>
    </row>
    <row r="274" spans="1:15" ht="33.75">
      <c r="A274" s="518"/>
      <c r="B274" s="519" t="s">
        <v>5515</v>
      </c>
      <c r="C274" s="519" t="s">
        <v>5516</v>
      </c>
      <c r="D274" s="519" t="s">
        <v>267</v>
      </c>
      <c r="E274" s="519" t="s">
        <v>1976</v>
      </c>
      <c r="F274" s="519" t="s">
        <v>1977</v>
      </c>
      <c r="G274" s="519" t="s">
        <v>267</v>
      </c>
      <c r="H274" s="519" t="s">
        <v>4243</v>
      </c>
      <c r="I274" s="519" t="s">
        <v>1978</v>
      </c>
      <c r="J274" s="519" t="s">
        <v>1979</v>
      </c>
      <c r="K274" s="519" t="s">
        <v>1980</v>
      </c>
      <c r="L274" s="519" t="s">
        <v>5517</v>
      </c>
      <c r="M274" s="519" t="s">
        <v>1981</v>
      </c>
      <c r="N274" s="519" t="s">
        <v>6050</v>
      </c>
      <c r="O274" s="519" t="s">
        <v>6051</v>
      </c>
    </row>
    <row r="275" spans="1:15" ht="33.75">
      <c r="A275" s="518"/>
      <c r="B275" s="519" t="s">
        <v>5518</v>
      </c>
      <c r="C275" s="519" t="s">
        <v>5519</v>
      </c>
      <c r="D275" s="519" t="s">
        <v>1982</v>
      </c>
      <c r="E275" s="519" t="s">
        <v>1983</v>
      </c>
      <c r="F275" s="519" t="s">
        <v>1984</v>
      </c>
      <c r="G275" s="519" t="s">
        <v>1982</v>
      </c>
      <c r="H275" s="519" t="s">
        <v>5929</v>
      </c>
      <c r="I275" s="519" t="s">
        <v>1985</v>
      </c>
      <c r="J275" s="519" t="s">
        <v>1986</v>
      </c>
      <c r="K275" s="519" t="s">
        <v>1987</v>
      </c>
      <c r="L275" s="519" t="s">
        <v>5520</v>
      </c>
      <c r="M275" s="519" t="s">
        <v>5521</v>
      </c>
      <c r="N275" s="519" t="s">
        <v>1831</v>
      </c>
      <c r="O275" s="519" t="s">
        <v>6051</v>
      </c>
    </row>
    <row r="276" spans="1:15" ht="33.75">
      <c r="A276" s="518"/>
      <c r="B276" s="519" t="s">
        <v>5522</v>
      </c>
      <c r="C276" s="519" t="s">
        <v>5523</v>
      </c>
      <c r="D276" s="519" t="s">
        <v>1989</v>
      </c>
      <c r="E276" s="519" t="s">
        <v>1990</v>
      </c>
      <c r="F276" s="519" t="s">
        <v>1991</v>
      </c>
      <c r="G276" s="519" t="s">
        <v>1989</v>
      </c>
      <c r="H276" s="519" t="s">
        <v>4244</v>
      </c>
      <c r="I276" s="519" t="s">
        <v>1992</v>
      </c>
      <c r="J276" s="519" t="s">
        <v>1993</v>
      </c>
      <c r="K276" s="519" t="s">
        <v>1994</v>
      </c>
      <c r="L276" s="519" t="s">
        <v>5524</v>
      </c>
      <c r="M276" s="519" t="s">
        <v>1995</v>
      </c>
      <c r="N276" s="519" t="s">
        <v>1662</v>
      </c>
      <c r="O276" s="519" t="s">
        <v>6035</v>
      </c>
    </row>
    <row r="277" spans="1:15" ht="33.75">
      <c r="A277" s="518"/>
      <c r="B277" s="519" t="s">
        <v>5525</v>
      </c>
      <c r="C277" s="519" t="s">
        <v>5526</v>
      </c>
      <c r="D277" s="519" t="s">
        <v>1996</v>
      </c>
      <c r="E277" s="519" t="s">
        <v>1997</v>
      </c>
      <c r="F277" s="519" t="s">
        <v>1998</v>
      </c>
      <c r="G277" s="519" t="s">
        <v>271</v>
      </c>
      <c r="H277" s="519" t="s">
        <v>4244</v>
      </c>
      <c r="I277" s="519" t="s">
        <v>1999</v>
      </c>
      <c r="J277" s="519" t="s">
        <v>2000</v>
      </c>
      <c r="K277" s="519" t="s">
        <v>2001</v>
      </c>
      <c r="L277" s="519" t="s">
        <v>5527</v>
      </c>
      <c r="M277" s="519" t="s">
        <v>2002</v>
      </c>
      <c r="N277" s="519" t="s">
        <v>1662</v>
      </c>
      <c r="O277" s="519" t="s">
        <v>6035</v>
      </c>
    </row>
    <row r="278" spans="1:15" ht="33.75">
      <c r="A278" s="518"/>
      <c r="B278" s="519" t="s">
        <v>5528</v>
      </c>
      <c r="C278" s="519" t="s">
        <v>5529</v>
      </c>
      <c r="D278" s="519" t="s">
        <v>2003</v>
      </c>
      <c r="E278" s="519" t="s">
        <v>2004</v>
      </c>
      <c r="F278" s="519"/>
      <c r="G278" s="519" t="s">
        <v>2003</v>
      </c>
      <c r="H278" s="519" t="s">
        <v>4244</v>
      </c>
      <c r="I278" s="519" t="s">
        <v>2005</v>
      </c>
      <c r="J278" s="519" t="s">
        <v>2006</v>
      </c>
      <c r="K278" s="519" t="s">
        <v>2007</v>
      </c>
      <c r="L278" s="519" t="s">
        <v>5530</v>
      </c>
      <c r="M278" s="519" t="s">
        <v>2008</v>
      </c>
      <c r="N278" s="519" t="s">
        <v>1662</v>
      </c>
      <c r="O278" s="519" t="s">
        <v>6035</v>
      </c>
    </row>
    <row r="279" spans="1:15" ht="33.75">
      <c r="A279" s="518"/>
      <c r="B279" s="519" t="s">
        <v>5531</v>
      </c>
      <c r="C279" s="519" t="s">
        <v>5532</v>
      </c>
      <c r="D279" s="519" t="s">
        <v>2009</v>
      </c>
      <c r="E279" s="519" t="s">
        <v>2010</v>
      </c>
      <c r="F279" s="519" t="s">
        <v>2011</v>
      </c>
      <c r="G279" s="519" t="s">
        <v>2009</v>
      </c>
      <c r="H279" s="519" t="s">
        <v>4244</v>
      </c>
      <c r="I279" s="519" t="s">
        <v>2012</v>
      </c>
      <c r="J279" s="519" t="s">
        <v>2013</v>
      </c>
      <c r="K279" s="519" t="s">
        <v>2014</v>
      </c>
      <c r="L279" s="519" t="s">
        <v>5533</v>
      </c>
      <c r="M279" s="519" t="s">
        <v>2015</v>
      </c>
      <c r="N279" s="519" t="s">
        <v>2016</v>
      </c>
      <c r="O279" s="519" t="s">
        <v>6035</v>
      </c>
    </row>
    <row r="280" spans="1:15" ht="33.75">
      <c r="A280" s="518"/>
      <c r="B280" s="519" t="s">
        <v>5534</v>
      </c>
      <c r="C280" s="519" t="s">
        <v>5535</v>
      </c>
      <c r="D280" s="519" t="s">
        <v>3359</v>
      </c>
      <c r="E280" s="519" t="s">
        <v>2017</v>
      </c>
      <c r="F280" s="519" t="s">
        <v>2018</v>
      </c>
      <c r="G280" s="519" t="s">
        <v>3359</v>
      </c>
      <c r="H280" s="519" t="s">
        <v>4244</v>
      </c>
      <c r="I280" s="519" t="s">
        <v>2019</v>
      </c>
      <c r="J280" s="519" t="s">
        <v>2020</v>
      </c>
      <c r="K280" s="519" t="s">
        <v>2021</v>
      </c>
      <c r="L280" s="519" t="s">
        <v>5536</v>
      </c>
      <c r="M280" s="519" t="s">
        <v>5691</v>
      </c>
      <c r="N280" s="519" t="s">
        <v>2016</v>
      </c>
      <c r="O280" s="519" t="s">
        <v>6035</v>
      </c>
    </row>
    <row r="281" spans="1:15" ht="33.75">
      <c r="A281" s="518"/>
      <c r="B281" s="519" t="s">
        <v>5537</v>
      </c>
      <c r="C281" s="519" t="s">
        <v>5538</v>
      </c>
      <c r="D281" s="519" t="s">
        <v>271</v>
      </c>
      <c r="E281" s="519" t="s">
        <v>2022</v>
      </c>
      <c r="F281" s="519" t="s">
        <v>2023</v>
      </c>
      <c r="G281" s="519" t="s">
        <v>271</v>
      </c>
      <c r="H281" s="519" t="s">
        <v>4244</v>
      </c>
      <c r="I281" s="519" t="s">
        <v>2024</v>
      </c>
      <c r="J281" s="519" t="s">
        <v>2025</v>
      </c>
      <c r="K281" s="519" t="s">
        <v>2026</v>
      </c>
      <c r="L281" s="519" t="s">
        <v>5539</v>
      </c>
      <c r="M281" s="519" t="s">
        <v>2027</v>
      </c>
      <c r="N281" s="519" t="s">
        <v>1662</v>
      </c>
      <c r="O281" s="519" t="s">
        <v>6035</v>
      </c>
    </row>
    <row r="282" spans="1:15" ht="33.75">
      <c r="A282" s="518"/>
      <c r="B282" s="519" t="s">
        <v>5540</v>
      </c>
      <c r="C282" s="519" t="s">
        <v>5541</v>
      </c>
      <c r="D282" s="519" t="s">
        <v>275</v>
      </c>
      <c r="E282" s="519" t="s">
        <v>2028</v>
      </c>
      <c r="F282" s="519" t="s">
        <v>2029</v>
      </c>
      <c r="G282" s="519" t="s">
        <v>275</v>
      </c>
      <c r="H282" s="519" t="s">
        <v>4245</v>
      </c>
      <c r="I282" s="519" t="s">
        <v>2030</v>
      </c>
      <c r="J282" s="519" t="s">
        <v>2031</v>
      </c>
      <c r="K282" s="519" t="s">
        <v>2032</v>
      </c>
      <c r="L282" s="519" t="s">
        <v>5542</v>
      </c>
      <c r="M282" s="519" t="s">
        <v>2033</v>
      </c>
      <c r="N282" s="519" t="s">
        <v>6050</v>
      </c>
      <c r="O282" s="519" t="s">
        <v>6051</v>
      </c>
    </row>
    <row r="283" spans="1:15" ht="33.75">
      <c r="A283" s="518"/>
      <c r="B283" s="519" t="s">
        <v>5543</v>
      </c>
      <c r="C283" s="519" t="s">
        <v>5544</v>
      </c>
      <c r="D283" s="519" t="s">
        <v>2034</v>
      </c>
      <c r="E283" s="519" t="s">
        <v>2035</v>
      </c>
      <c r="F283" s="519" t="s">
        <v>2036</v>
      </c>
      <c r="G283" s="519" t="s">
        <v>2034</v>
      </c>
      <c r="H283" s="519" t="s">
        <v>4246</v>
      </c>
      <c r="I283" s="519" t="s">
        <v>2037</v>
      </c>
      <c r="J283" s="519" t="s">
        <v>2038</v>
      </c>
      <c r="K283" s="519" t="s">
        <v>2039</v>
      </c>
      <c r="L283" s="519" t="s">
        <v>5545</v>
      </c>
      <c r="M283" s="519" t="s">
        <v>45</v>
      </c>
      <c r="N283" s="519" t="s">
        <v>2040</v>
      </c>
      <c r="O283" s="519" t="s">
        <v>989</v>
      </c>
    </row>
    <row r="284" spans="1:15" ht="45">
      <c r="A284" s="518"/>
      <c r="B284" s="519" t="s">
        <v>5546</v>
      </c>
      <c r="C284" s="519" t="s">
        <v>5547</v>
      </c>
      <c r="D284" s="519" t="s">
        <v>3251</v>
      </c>
      <c r="E284" s="519" t="s">
        <v>2041</v>
      </c>
      <c r="F284" s="519" t="s">
        <v>2042</v>
      </c>
      <c r="G284" s="519" t="s">
        <v>3251</v>
      </c>
      <c r="H284" s="519" t="s">
        <v>4246</v>
      </c>
      <c r="I284" s="519" t="s">
        <v>2043</v>
      </c>
      <c r="J284" s="519" t="s">
        <v>2044</v>
      </c>
      <c r="K284" s="519" t="s">
        <v>2045</v>
      </c>
      <c r="L284" s="519" t="s">
        <v>5548</v>
      </c>
      <c r="M284" s="519" t="s">
        <v>1612</v>
      </c>
      <c r="N284" s="519" t="s">
        <v>2040</v>
      </c>
      <c r="O284" s="519" t="s">
        <v>989</v>
      </c>
    </row>
    <row r="285" spans="1:15" ht="33.75">
      <c r="A285" s="518"/>
      <c r="B285" s="519" t="s">
        <v>2726</v>
      </c>
      <c r="C285" s="519" t="s">
        <v>5549</v>
      </c>
      <c r="D285" s="519" t="s">
        <v>234</v>
      </c>
      <c r="E285" s="519" t="s">
        <v>2047</v>
      </c>
      <c r="F285" s="519" t="s">
        <v>2048</v>
      </c>
      <c r="G285" s="519" t="s">
        <v>234</v>
      </c>
      <c r="H285" s="519" t="s">
        <v>4246</v>
      </c>
      <c r="I285" s="519" t="s">
        <v>2049</v>
      </c>
      <c r="J285" s="519" t="s">
        <v>2050</v>
      </c>
      <c r="K285" s="519" t="s">
        <v>2051</v>
      </c>
      <c r="L285" s="519" t="s">
        <v>5550</v>
      </c>
      <c r="M285" s="519" t="s">
        <v>2052</v>
      </c>
      <c r="N285" s="519" t="s">
        <v>1909</v>
      </c>
      <c r="O285" s="519" t="s">
        <v>989</v>
      </c>
    </row>
    <row r="286" spans="1:15" ht="45">
      <c r="A286" s="518"/>
      <c r="B286" s="519" t="s">
        <v>5551</v>
      </c>
      <c r="C286" s="519" t="s">
        <v>5552</v>
      </c>
      <c r="D286" s="519" t="s">
        <v>3246</v>
      </c>
      <c r="E286" s="519" t="s">
        <v>2053</v>
      </c>
      <c r="F286" s="519" t="s">
        <v>2054</v>
      </c>
      <c r="G286" s="519" t="s">
        <v>3246</v>
      </c>
      <c r="H286" s="519" t="s">
        <v>4246</v>
      </c>
      <c r="I286" s="519" t="s">
        <v>2055</v>
      </c>
      <c r="J286" s="519" t="s">
        <v>2056</v>
      </c>
      <c r="K286" s="519" t="s">
        <v>2057</v>
      </c>
      <c r="L286" s="519" t="s">
        <v>5553</v>
      </c>
      <c r="M286" s="519" t="s">
        <v>2058</v>
      </c>
      <c r="N286" s="519" t="s">
        <v>1909</v>
      </c>
      <c r="O286" s="519" t="s">
        <v>989</v>
      </c>
    </row>
    <row r="287" spans="1:15" ht="33.75">
      <c r="A287" s="518"/>
      <c r="B287" s="519" t="s">
        <v>5554</v>
      </c>
      <c r="C287" s="519" t="s">
        <v>5555</v>
      </c>
      <c r="D287" s="519" t="s">
        <v>2059</v>
      </c>
      <c r="E287" s="519" t="s">
        <v>2060</v>
      </c>
      <c r="F287" s="519"/>
      <c r="G287" s="519" t="s">
        <v>2059</v>
      </c>
      <c r="H287" s="519" t="s">
        <v>4246</v>
      </c>
      <c r="I287" s="519" t="s">
        <v>2061</v>
      </c>
      <c r="J287" s="519" t="s">
        <v>2062</v>
      </c>
      <c r="K287" s="519" t="s">
        <v>2063</v>
      </c>
      <c r="L287" s="519" t="s">
        <v>5556</v>
      </c>
      <c r="M287" s="519" t="s">
        <v>5557</v>
      </c>
      <c r="N287" s="519" t="s">
        <v>2040</v>
      </c>
      <c r="O287" s="519" t="s">
        <v>989</v>
      </c>
    </row>
    <row r="288" spans="1:15" ht="33.75">
      <c r="A288" s="518"/>
      <c r="B288" s="519" t="s">
        <v>5558</v>
      </c>
      <c r="C288" s="519" t="s">
        <v>5559</v>
      </c>
      <c r="D288" s="519" t="s">
        <v>2064</v>
      </c>
      <c r="E288" s="519" t="s">
        <v>2065</v>
      </c>
      <c r="F288" s="519" t="s">
        <v>2066</v>
      </c>
      <c r="G288" s="519" t="s">
        <v>2064</v>
      </c>
      <c r="H288" s="519" t="s">
        <v>4246</v>
      </c>
      <c r="I288" s="519" t="s">
        <v>2067</v>
      </c>
      <c r="J288" s="519" t="s">
        <v>2068</v>
      </c>
      <c r="K288" s="519" t="s">
        <v>2069</v>
      </c>
      <c r="L288" s="519" t="s">
        <v>5560</v>
      </c>
      <c r="M288" s="519" t="s">
        <v>2132</v>
      </c>
      <c r="N288" s="519" t="s">
        <v>1909</v>
      </c>
      <c r="O288" s="519" t="s">
        <v>989</v>
      </c>
    </row>
    <row r="289" spans="1:15" ht="33.75">
      <c r="A289" s="518"/>
      <c r="B289" s="519" t="s">
        <v>5558</v>
      </c>
      <c r="C289" s="519" t="s">
        <v>5559</v>
      </c>
      <c r="D289" s="519" t="s">
        <v>2064</v>
      </c>
      <c r="E289" s="519" t="s">
        <v>2065</v>
      </c>
      <c r="F289" s="519" t="s">
        <v>2066</v>
      </c>
      <c r="G289" s="519" t="s">
        <v>2064</v>
      </c>
      <c r="H289" s="519" t="s">
        <v>4246</v>
      </c>
      <c r="I289" s="519" t="s">
        <v>2067</v>
      </c>
      <c r="J289" s="519" t="s">
        <v>2068</v>
      </c>
      <c r="K289" s="519" t="s">
        <v>2069</v>
      </c>
      <c r="L289" s="519" t="s">
        <v>5560</v>
      </c>
      <c r="M289" s="519" t="s">
        <v>2070</v>
      </c>
      <c r="N289" s="519" t="s">
        <v>1909</v>
      </c>
      <c r="O289" s="519" t="s">
        <v>989</v>
      </c>
    </row>
    <row r="290" spans="1:15" ht="45">
      <c r="A290" s="518"/>
      <c r="B290" s="519" t="s">
        <v>5561</v>
      </c>
      <c r="C290" s="519" t="s">
        <v>5562</v>
      </c>
      <c r="D290" s="519" t="s">
        <v>2071</v>
      </c>
      <c r="E290" s="519" t="s">
        <v>2072</v>
      </c>
      <c r="F290" s="519" t="s">
        <v>2073</v>
      </c>
      <c r="G290" s="519" t="s">
        <v>2071</v>
      </c>
      <c r="H290" s="519" t="s">
        <v>4268</v>
      </c>
      <c r="I290" s="519" t="s">
        <v>2074</v>
      </c>
      <c r="J290" s="519" t="s">
        <v>2075</v>
      </c>
      <c r="K290" s="519" t="s">
        <v>2076</v>
      </c>
      <c r="L290" s="519" t="s">
        <v>5563</v>
      </c>
      <c r="M290" s="519" t="s">
        <v>2077</v>
      </c>
      <c r="N290" s="519" t="s">
        <v>939</v>
      </c>
      <c r="O290" s="519" t="s">
        <v>6065</v>
      </c>
    </row>
    <row r="291" spans="1:15" ht="33.75">
      <c r="A291" s="518"/>
      <c r="B291" s="519" t="s">
        <v>5503</v>
      </c>
      <c r="C291" s="519" t="s">
        <v>5564</v>
      </c>
      <c r="D291" s="519" t="s">
        <v>3506</v>
      </c>
      <c r="E291" s="519" t="s">
        <v>2078</v>
      </c>
      <c r="F291" s="519" t="s">
        <v>2079</v>
      </c>
      <c r="G291" s="519" t="s">
        <v>3506</v>
      </c>
      <c r="H291" s="519" t="s">
        <v>4247</v>
      </c>
      <c r="I291" s="519" t="s">
        <v>2080</v>
      </c>
      <c r="J291" s="519" t="s">
        <v>2081</v>
      </c>
      <c r="K291" s="519" t="s">
        <v>2082</v>
      </c>
      <c r="L291" s="519" t="s">
        <v>5565</v>
      </c>
      <c r="M291" s="519" t="s">
        <v>5566</v>
      </c>
      <c r="N291" s="519" t="s">
        <v>2083</v>
      </c>
      <c r="O291" s="519" t="s">
        <v>6065</v>
      </c>
    </row>
    <row r="292" spans="1:15" ht="33.75">
      <c r="A292" s="518"/>
      <c r="B292" s="519" t="s">
        <v>2868</v>
      </c>
      <c r="C292" s="519" t="s">
        <v>5567</v>
      </c>
      <c r="D292" s="519" t="s">
        <v>276</v>
      </c>
      <c r="E292" s="519" t="s">
        <v>2084</v>
      </c>
      <c r="F292" s="519"/>
      <c r="G292" s="519" t="s">
        <v>276</v>
      </c>
      <c r="H292" s="519" t="s">
        <v>4247</v>
      </c>
      <c r="I292" s="519" t="s">
        <v>2085</v>
      </c>
      <c r="J292" s="519" t="s">
        <v>2086</v>
      </c>
      <c r="K292" s="519" t="s">
        <v>2087</v>
      </c>
      <c r="L292" s="519" t="s">
        <v>5568</v>
      </c>
      <c r="M292" s="519" t="s">
        <v>2088</v>
      </c>
      <c r="N292" s="519" t="s">
        <v>2083</v>
      </c>
      <c r="O292" s="519" t="s">
        <v>6065</v>
      </c>
    </row>
    <row r="293" spans="1:15" ht="33.75">
      <c r="A293" s="518"/>
      <c r="B293" s="519" t="s">
        <v>5569</v>
      </c>
      <c r="C293" s="519" t="s">
        <v>5570</v>
      </c>
      <c r="D293" s="519" t="s">
        <v>2089</v>
      </c>
      <c r="E293" s="519" t="s">
        <v>2090</v>
      </c>
      <c r="F293" s="519" t="s">
        <v>2091</v>
      </c>
      <c r="G293" s="519" t="s">
        <v>2092</v>
      </c>
      <c r="H293" s="519" t="s">
        <v>4247</v>
      </c>
      <c r="I293" s="519" t="s">
        <v>2093</v>
      </c>
      <c r="J293" s="519" t="s">
        <v>2094</v>
      </c>
      <c r="K293" s="519" t="s">
        <v>2095</v>
      </c>
      <c r="L293" s="519" t="s">
        <v>5571</v>
      </c>
      <c r="M293" s="519" t="s">
        <v>5691</v>
      </c>
      <c r="N293" s="519" t="s">
        <v>2083</v>
      </c>
      <c r="O293" s="519" t="s">
        <v>6065</v>
      </c>
    </row>
    <row r="294" spans="1:15" ht="33.75">
      <c r="A294" s="518"/>
      <c r="B294" s="519" t="s">
        <v>5572</v>
      </c>
      <c r="C294" s="519" t="s">
        <v>5573</v>
      </c>
      <c r="D294" s="519" t="s">
        <v>789</v>
      </c>
      <c r="E294" s="519" t="s">
        <v>2096</v>
      </c>
      <c r="F294" s="519" t="s">
        <v>789</v>
      </c>
      <c r="G294" s="519" t="s">
        <v>2097</v>
      </c>
      <c r="H294" s="519" t="s">
        <v>4247</v>
      </c>
      <c r="I294" s="519" t="s">
        <v>2098</v>
      </c>
      <c r="J294" s="519" t="s">
        <v>2099</v>
      </c>
      <c r="K294" s="519" t="s">
        <v>2100</v>
      </c>
      <c r="L294" s="519" t="s">
        <v>5574</v>
      </c>
      <c r="M294" s="519" t="s">
        <v>2105</v>
      </c>
      <c r="N294" s="519" t="s">
        <v>2083</v>
      </c>
      <c r="O294" s="519" t="s">
        <v>6065</v>
      </c>
    </row>
    <row r="295" spans="1:15" ht="33.75">
      <c r="A295" s="518"/>
      <c r="B295" s="519" t="s">
        <v>5575</v>
      </c>
      <c r="C295" s="519" t="s">
        <v>5576</v>
      </c>
      <c r="D295" s="519" t="s">
        <v>235</v>
      </c>
      <c r="E295" s="519" t="s">
        <v>2101</v>
      </c>
      <c r="F295" s="519"/>
      <c r="G295" s="519" t="s">
        <v>235</v>
      </c>
      <c r="H295" s="519" t="s">
        <v>4247</v>
      </c>
      <c r="I295" s="519" t="s">
        <v>2102</v>
      </c>
      <c r="J295" s="519" t="s">
        <v>2103</v>
      </c>
      <c r="K295" s="519" t="s">
        <v>2104</v>
      </c>
      <c r="L295" s="519" t="s">
        <v>5577</v>
      </c>
      <c r="M295" s="519" t="s">
        <v>5578</v>
      </c>
      <c r="N295" s="519" t="s">
        <v>2083</v>
      </c>
      <c r="O295" s="519" t="s">
        <v>6065</v>
      </c>
    </row>
    <row r="296" spans="1:15" ht="33.75">
      <c r="A296" s="518" t="s">
        <v>2691</v>
      </c>
      <c r="B296" s="519" t="s">
        <v>2692</v>
      </c>
      <c r="C296" s="519" t="s">
        <v>5579</v>
      </c>
      <c r="D296" s="519" t="s">
        <v>2106</v>
      </c>
      <c r="E296" s="519" t="s">
        <v>2107</v>
      </c>
      <c r="F296" s="519" t="s">
        <v>2108</v>
      </c>
      <c r="G296" s="519" t="s">
        <v>2106</v>
      </c>
      <c r="H296" s="519" t="s">
        <v>4265</v>
      </c>
      <c r="I296" s="519" t="s">
        <v>2109</v>
      </c>
      <c r="J296" s="519" t="s">
        <v>2110</v>
      </c>
      <c r="K296" s="519" t="s">
        <v>2111</v>
      </c>
      <c r="L296" s="519" t="s">
        <v>6207</v>
      </c>
      <c r="M296" s="519" t="s">
        <v>5691</v>
      </c>
      <c r="N296" s="519" t="s">
        <v>1613</v>
      </c>
      <c r="O296" s="519" t="s">
        <v>989</v>
      </c>
    </row>
    <row r="297" spans="1:15" ht="33.75">
      <c r="A297" s="518"/>
      <c r="B297" s="519" t="s">
        <v>6208</v>
      </c>
      <c r="C297" s="519" t="s">
        <v>6209</v>
      </c>
      <c r="D297" s="519" t="s">
        <v>2112</v>
      </c>
      <c r="E297" s="519" t="s">
        <v>2113</v>
      </c>
      <c r="F297" s="519" t="s">
        <v>2114</v>
      </c>
      <c r="G297" s="519" t="s">
        <v>2112</v>
      </c>
      <c r="H297" s="519" t="s">
        <v>4265</v>
      </c>
      <c r="I297" s="519" t="s">
        <v>2115</v>
      </c>
      <c r="J297" s="519" t="s">
        <v>2116</v>
      </c>
      <c r="K297" s="519" t="s">
        <v>2117</v>
      </c>
      <c r="L297" s="519" t="s">
        <v>6210</v>
      </c>
      <c r="M297" s="519" t="s">
        <v>2118</v>
      </c>
      <c r="N297" s="519" t="s">
        <v>1613</v>
      </c>
      <c r="O297" s="519" t="s">
        <v>989</v>
      </c>
    </row>
    <row r="298" spans="1:15" ht="33.75">
      <c r="A298" s="518"/>
      <c r="B298" s="519" t="s">
        <v>6211</v>
      </c>
      <c r="C298" s="519" t="s">
        <v>6212</v>
      </c>
      <c r="D298" s="519" t="s">
        <v>2119</v>
      </c>
      <c r="E298" s="519" t="s">
        <v>2120</v>
      </c>
      <c r="F298" s="519" t="s">
        <v>2121</v>
      </c>
      <c r="G298" s="519" t="s">
        <v>2122</v>
      </c>
      <c r="H298" s="519" t="s">
        <v>4265</v>
      </c>
      <c r="I298" s="519" t="s">
        <v>2123</v>
      </c>
      <c r="J298" s="519" t="s">
        <v>2124</v>
      </c>
      <c r="K298" s="519" t="s">
        <v>2125</v>
      </c>
      <c r="L298" s="519" t="s">
        <v>6213</v>
      </c>
      <c r="M298" s="519" t="s">
        <v>2126</v>
      </c>
      <c r="N298" s="519" t="s">
        <v>1613</v>
      </c>
      <c r="O298" s="519" t="s">
        <v>989</v>
      </c>
    </row>
    <row r="299" spans="1:15" ht="45">
      <c r="A299" s="518"/>
      <c r="B299" s="519" t="s">
        <v>6214</v>
      </c>
      <c r="C299" s="519" t="s">
        <v>6215</v>
      </c>
      <c r="D299" s="519" t="s">
        <v>3240</v>
      </c>
      <c r="E299" s="519" t="s">
        <v>2127</v>
      </c>
      <c r="F299" s="519" t="s">
        <v>2128</v>
      </c>
      <c r="G299" s="519" t="s">
        <v>3240</v>
      </c>
      <c r="H299" s="519" t="s">
        <v>4265</v>
      </c>
      <c r="I299" s="519" t="s">
        <v>2129</v>
      </c>
      <c r="J299" s="519" t="s">
        <v>2130</v>
      </c>
      <c r="K299" s="519" t="s">
        <v>2131</v>
      </c>
      <c r="L299" s="519" t="s">
        <v>6216</v>
      </c>
      <c r="M299" s="519" t="s">
        <v>2046</v>
      </c>
      <c r="N299" s="519" t="s">
        <v>2040</v>
      </c>
      <c r="O299" s="519" t="s">
        <v>989</v>
      </c>
    </row>
    <row r="300" spans="1:15" ht="33.75">
      <c r="A300" s="518"/>
      <c r="B300" s="519" t="s">
        <v>6217</v>
      </c>
      <c r="C300" s="519" t="s">
        <v>6218</v>
      </c>
      <c r="D300" s="519" t="s">
        <v>2133</v>
      </c>
      <c r="E300" s="519" t="s">
        <v>2134</v>
      </c>
      <c r="F300" s="519" t="s">
        <v>2135</v>
      </c>
      <c r="G300" s="519" t="s">
        <v>2133</v>
      </c>
      <c r="H300" s="519" t="s">
        <v>4265</v>
      </c>
      <c r="I300" s="519" t="s">
        <v>2136</v>
      </c>
      <c r="J300" s="519" t="s">
        <v>2137</v>
      </c>
      <c r="K300" s="519" t="s">
        <v>2138</v>
      </c>
      <c r="L300" s="519" t="s">
        <v>6219</v>
      </c>
      <c r="M300" s="519" t="s">
        <v>6220</v>
      </c>
      <c r="N300" s="519" t="s">
        <v>2040</v>
      </c>
      <c r="O300" s="519" t="s">
        <v>989</v>
      </c>
    </row>
    <row r="301" spans="1:15" ht="33.75">
      <c r="A301" s="518" t="s">
        <v>5437</v>
      </c>
      <c r="B301" s="519" t="s">
        <v>5438</v>
      </c>
      <c r="C301" s="519" t="s">
        <v>6221</v>
      </c>
      <c r="D301" s="519" t="s">
        <v>2139</v>
      </c>
      <c r="E301" s="519" t="s">
        <v>2140</v>
      </c>
      <c r="F301" s="519" t="s">
        <v>2141</v>
      </c>
      <c r="G301" s="519" t="s">
        <v>2139</v>
      </c>
      <c r="H301" s="519" t="s">
        <v>4248</v>
      </c>
      <c r="I301" s="519" t="s">
        <v>2142</v>
      </c>
      <c r="J301" s="519" t="s">
        <v>2143</v>
      </c>
      <c r="K301" s="519" t="s">
        <v>2144</v>
      </c>
      <c r="L301" s="519" t="s">
        <v>6222</v>
      </c>
      <c r="M301" s="519" t="s">
        <v>2145</v>
      </c>
      <c r="N301" s="519" t="s">
        <v>1924</v>
      </c>
      <c r="O301" s="519" t="s">
        <v>989</v>
      </c>
    </row>
    <row r="302" spans="1:15" ht="33.75">
      <c r="A302" s="518"/>
      <c r="B302" s="519" t="s">
        <v>6223</v>
      </c>
      <c r="C302" s="519" t="s">
        <v>6224</v>
      </c>
      <c r="D302" s="519" t="s">
        <v>2146</v>
      </c>
      <c r="E302" s="519" t="s">
        <v>2147</v>
      </c>
      <c r="F302" s="519" t="s">
        <v>2148</v>
      </c>
      <c r="G302" s="519" t="s">
        <v>2146</v>
      </c>
      <c r="H302" s="519" t="s">
        <v>4248</v>
      </c>
      <c r="I302" s="519" t="s">
        <v>2149</v>
      </c>
      <c r="J302" s="519" t="s">
        <v>2150</v>
      </c>
      <c r="K302" s="519" t="s">
        <v>2151</v>
      </c>
      <c r="L302" s="519" t="s">
        <v>6225</v>
      </c>
      <c r="M302" s="519" t="s">
        <v>2152</v>
      </c>
      <c r="N302" s="519" t="s">
        <v>1801</v>
      </c>
      <c r="O302" s="519" t="s">
        <v>989</v>
      </c>
    </row>
    <row r="303" spans="1:15" ht="33.75">
      <c r="A303" s="518"/>
      <c r="B303" s="519" t="s">
        <v>2732</v>
      </c>
      <c r="C303" s="519" t="s">
        <v>6226</v>
      </c>
      <c r="D303" s="519" t="s">
        <v>2153</v>
      </c>
      <c r="E303" s="519" t="s">
        <v>2154</v>
      </c>
      <c r="F303" s="519"/>
      <c r="G303" s="519" t="s">
        <v>2153</v>
      </c>
      <c r="H303" s="519" t="s">
        <v>4248</v>
      </c>
      <c r="I303" s="519" t="s">
        <v>2155</v>
      </c>
      <c r="J303" s="519" t="s">
        <v>2156</v>
      </c>
      <c r="K303" s="519" t="s">
        <v>2157</v>
      </c>
      <c r="L303" s="519" t="s">
        <v>6227</v>
      </c>
      <c r="M303" s="519" t="s">
        <v>5691</v>
      </c>
      <c r="N303" s="519" t="s">
        <v>1801</v>
      </c>
      <c r="O303" s="519" t="s">
        <v>989</v>
      </c>
    </row>
    <row r="304" spans="1:15" ht="56.25">
      <c r="A304" s="518"/>
      <c r="B304" s="519" t="s">
        <v>6228</v>
      </c>
      <c r="C304" s="519" t="s">
        <v>6229</v>
      </c>
      <c r="D304" s="519" t="s">
        <v>5665</v>
      </c>
      <c r="E304" s="519" t="s">
        <v>2158</v>
      </c>
      <c r="F304" s="519"/>
      <c r="G304" s="519" t="s">
        <v>5665</v>
      </c>
      <c r="H304" s="519" t="s">
        <v>4248</v>
      </c>
      <c r="I304" s="519" t="s">
        <v>2159</v>
      </c>
      <c r="J304" s="519" t="s">
        <v>2160</v>
      </c>
      <c r="K304" s="519" t="s">
        <v>2161</v>
      </c>
      <c r="L304" s="519" t="s">
        <v>6230</v>
      </c>
      <c r="M304" s="519" t="s">
        <v>2162</v>
      </c>
      <c r="N304" s="519" t="s">
        <v>1801</v>
      </c>
      <c r="O304" s="519" t="s">
        <v>989</v>
      </c>
    </row>
    <row r="305" spans="1:15" ht="33.75">
      <c r="A305" s="518"/>
      <c r="B305" s="519" t="s">
        <v>6231</v>
      </c>
      <c r="C305" s="519" t="s">
        <v>6232</v>
      </c>
      <c r="D305" s="519" t="s">
        <v>2163</v>
      </c>
      <c r="E305" s="519" t="s">
        <v>2164</v>
      </c>
      <c r="F305" s="519" t="s">
        <v>2165</v>
      </c>
      <c r="G305" s="519" t="s">
        <v>2163</v>
      </c>
      <c r="H305" s="519" t="s">
        <v>4248</v>
      </c>
      <c r="I305" s="519" t="s">
        <v>2166</v>
      </c>
      <c r="J305" s="519" t="s">
        <v>2167</v>
      </c>
      <c r="K305" s="519" t="s">
        <v>2168</v>
      </c>
      <c r="L305" s="519" t="s">
        <v>6233</v>
      </c>
      <c r="M305" s="519" t="s">
        <v>2169</v>
      </c>
      <c r="N305" s="519" t="s">
        <v>1769</v>
      </c>
      <c r="O305" s="519" t="s">
        <v>989</v>
      </c>
    </row>
    <row r="306" spans="1:15" ht="33.75">
      <c r="A306" s="518"/>
      <c r="B306" s="519" t="s">
        <v>6234</v>
      </c>
      <c r="C306" s="519" t="s">
        <v>6235</v>
      </c>
      <c r="D306" s="519" t="s">
        <v>3362</v>
      </c>
      <c r="E306" s="519" t="s">
        <v>2170</v>
      </c>
      <c r="F306" s="519"/>
      <c r="G306" s="519" t="s">
        <v>3362</v>
      </c>
      <c r="H306" s="519" t="s">
        <v>4248</v>
      </c>
      <c r="I306" s="519" t="s">
        <v>2171</v>
      </c>
      <c r="J306" s="519" t="s">
        <v>2172</v>
      </c>
      <c r="K306" s="519" t="s">
        <v>2173</v>
      </c>
      <c r="L306" s="519" t="s">
        <v>6236</v>
      </c>
      <c r="M306" s="519" t="s">
        <v>5691</v>
      </c>
      <c r="N306" s="519" t="s">
        <v>1924</v>
      </c>
      <c r="O306" s="519" t="s">
        <v>989</v>
      </c>
    </row>
    <row r="307" spans="1:15" ht="33.75">
      <c r="A307" s="518"/>
      <c r="B307" s="519" t="s">
        <v>6237</v>
      </c>
      <c r="C307" s="519" t="s">
        <v>6238</v>
      </c>
      <c r="D307" s="519" t="s">
        <v>2174</v>
      </c>
      <c r="E307" s="519" t="s">
        <v>2175</v>
      </c>
      <c r="F307" s="519" t="s">
        <v>2176</v>
      </c>
      <c r="G307" s="519" t="s">
        <v>2174</v>
      </c>
      <c r="H307" s="519" t="s">
        <v>4248</v>
      </c>
      <c r="I307" s="519" t="s">
        <v>2177</v>
      </c>
      <c r="J307" s="519" t="s">
        <v>2178</v>
      </c>
      <c r="K307" s="519" t="s">
        <v>2179</v>
      </c>
      <c r="L307" s="519" t="s">
        <v>6239</v>
      </c>
      <c r="M307" s="519" t="s">
        <v>2180</v>
      </c>
      <c r="N307" s="519" t="s">
        <v>1801</v>
      </c>
      <c r="O307" s="519" t="s">
        <v>989</v>
      </c>
    </row>
    <row r="308" spans="1:15" ht="33.75">
      <c r="A308" s="518"/>
      <c r="B308" s="519" t="s">
        <v>6240</v>
      </c>
      <c r="C308" s="519" t="s">
        <v>6241</v>
      </c>
      <c r="D308" s="519" t="s">
        <v>3360</v>
      </c>
      <c r="E308" s="519" t="s">
        <v>2181</v>
      </c>
      <c r="F308" s="519" t="s">
        <v>2182</v>
      </c>
      <c r="G308" s="519" t="s">
        <v>3360</v>
      </c>
      <c r="H308" s="519" t="s">
        <v>4248</v>
      </c>
      <c r="I308" s="519" t="s">
        <v>2183</v>
      </c>
      <c r="J308" s="519" t="s">
        <v>2184</v>
      </c>
      <c r="K308" s="519" t="s">
        <v>2185</v>
      </c>
      <c r="L308" s="519" t="s">
        <v>6242</v>
      </c>
      <c r="M308" s="519" t="s">
        <v>2186</v>
      </c>
      <c r="N308" s="519" t="s">
        <v>1769</v>
      </c>
      <c r="O308" s="519" t="s">
        <v>989</v>
      </c>
    </row>
    <row r="309" spans="1:15" ht="33.75">
      <c r="A309" s="518"/>
      <c r="B309" s="519" t="s">
        <v>6243</v>
      </c>
      <c r="C309" s="519" t="s">
        <v>6244</v>
      </c>
      <c r="D309" s="519" t="s">
        <v>280</v>
      </c>
      <c r="E309" s="519" t="s">
        <v>2187</v>
      </c>
      <c r="F309" s="519"/>
      <c r="G309" s="519" t="s">
        <v>280</v>
      </c>
      <c r="H309" s="519" t="s">
        <v>4249</v>
      </c>
      <c r="I309" s="519" t="s">
        <v>2188</v>
      </c>
      <c r="J309" s="519" t="s">
        <v>2189</v>
      </c>
      <c r="K309" s="519" t="s">
        <v>2190</v>
      </c>
      <c r="L309" s="519" t="s">
        <v>6245</v>
      </c>
      <c r="M309" s="519" t="s">
        <v>2191</v>
      </c>
      <c r="N309" s="519" t="s">
        <v>2192</v>
      </c>
      <c r="O309" s="519" t="s">
        <v>6051</v>
      </c>
    </row>
    <row r="310" spans="1:15" ht="33.75">
      <c r="A310" s="518"/>
      <c r="B310" s="519" t="s">
        <v>6246</v>
      </c>
      <c r="C310" s="519" t="s">
        <v>6247</v>
      </c>
      <c r="D310" s="519" t="s">
        <v>2193</v>
      </c>
      <c r="E310" s="519" t="s">
        <v>2194</v>
      </c>
      <c r="F310" s="519" t="s">
        <v>2195</v>
      </c>
      <c r="G310" s="519" t="s">
        <v>2193</v>
      </c>
      <c r="H310" s="519" t="s">
        <v>4249</v>
      </c>
      <c r="I310" s="519" t="s">
        <v>2196</v>
      </c>
      <c r="J310" s="519" t="s">
        <v>2197</v>
      </c>
      <c r="K310" s="519" t="s">
        <v>2198</v>
      </c>
      <c r="L310" s="519" t="s">
        <v>6248</v>
      </c>
      <c r="M310" s="519" t="s">
        <v>2199</v>
      </c>
      <c r="N310" s="519" t="s">
        <v>2192</v>
      </c>
      <c r="O310" s="519" t="s">
        <v>6051</v>
      </c>
    </row>
    <row r="311" spans="1:15" ht="33.75">
      <c r="A311" s="518"/>
      <c r="B311" s="519" t="s">
        <v>6249</v>
      </c>
      <c r="C311" s="519" t="s">
        <v>6250</v>
      </c>
      <c r="D311" s="519" t="s">
        <v>3494</v>
      </c>
      <c r="E311" s="519" t="s">
        <v>2200</v>
      </c>
      <c r="F311" s="519" t="s">
        <v>2201</v>
      </c>
      <c r="G311" s="519" t="s">
        <v>3494</v>
      </c>
      <c r="H311" s="519" t="s">
        <v>4259</v>
      </c>
      <c r="I311" s="519" t="s">
        <v>2202</v>
      </c>
      <c r="J311" s="519" t="s">
        <v>2203</v>
      </c>
      <c r="K311" s="519" t="s">
        <v>0</v>
      </c>
      <c r="L311" s="519" t="s">
        <v>6251</v>
      </c>
      <c r="M311" s="519" t="s">
        <v>5691</v>
      </c>
      <c r="N311" s="519" t="s">
        <v>1</v>
      </c>
      <c r="O311" s="519" t="s">
        <v>3551</v>
      </c>
    </row>
    <row r="312" spans="1:15" ht="33.75">
      <c r="A312" s="518"/>
      <c r="B312" s="519" t="s">
        <v>6252</v>
      </c>
      <c r="C312" s="519" t="s">
        <v>6253</v>
      </c>
      <c r="D312" s="519" t="s">
        <v>2</v>
      </c>
      <c r="E312" s="519" t="s">
        <v>3</v>
      </c>
      <c r="F312" s="519"/>
      <c r="G312" s="519" t="s">
        <v>4</v>
      </c>
      <c r="H312" s="519" t="s">
        <v>4259</v>
      </c>
      <c r="I312" s="519" t="s">
        <v>5</v>
      </c>
      <c r="J312" s="519" t="s">
        <v>6</v>
      </c>
      <c r="K312" s="519" t="s">
        <v>7</v>
      </c>
      <c r="L312" s="519" t="s">
        <v>6254</v>
      </c>
      <c r="M312" s="519" t="s">
        <v>8</v>
      </c>
      <c r="N312" s="519" t="s">
        <v>1</v>
      </c>
      <c r="O312" s="519" t="s">
        <v>3551</v>
      </c>
    </row>
    <row r="313" spans="1:15" ht="33.75">
      <c r="A313" s="518"/>
      <c r="B313" s="519" t="s">
        <v>6255</v>
      </c>
      <c r="C313" s="519" t="s">
        <v>6256</v>
      </c>
      <c r="D313" s="519" t="s">
        <v>9</v>
      </c>
      <c r="E313" s="519" t="s">
        <v>10</v>
      </c>
      <c r="F313" s="519" t="s">
        <v>11</v>
      </c>
      <c r="G313" s="519" t="s">
        <v>9</v>
      </c>
      <c r="H313" s="519" t="s">
        <v>4259</v>
      </c>
      <c r="I313" s="519" t="s">
        <v>12</v>
      </c>
      <c r="J313" s="519" t="s">
        <v>13</v>
      </c>
      <c r="K313" s="519" t="s">
        <v>14</v>
      </c>
      <c r="L313" s="519" t="s">
        <v>6257</v>
      </c>
      <c r="M313" s="519" t="s">
        <v>6258</v>
      </c>
      <c r="N313" s="519" t="s">
        <v>1</v>
      </c>
      <c r="O313" s="519" t="s">
        <v>3551</v>
      </c>
    </row>
    <row r="314" spans="1:15" ht="33.75">
      <c r="A314" s="518"/>
      <c r="B314" s="519" t="s">
        <v>6259</v>
      </c>
      <c r="C314" s="519" t="s">
        <v>6260</v>
      </c>
      <c r="D314" s="519" t="s">
        <v>236</v>
      </c>
      <c r="E314" s="519" t="s">
        <v>15</v>
      </c>
      <c r="F314" s="519"/>
      <c r="G314" s="519" t="s">
        <v>236</v>
      </c>
      <c r="H314" s="519" t="s">
        <v>4259</v>
      </c>
      <c r="I314" s="519" t="s">
        <v>16</v>
      </c>
      <c r="J314" s="519" t="s">
        <v>17</v>
      </c>
      <c r="K314" s="519" t="s">
        <v>18</v>
      </c>
      <c r="L314" s="519" t="s">
        <v>3776</v>
      </c>
      <c r="M314" s="519" t="s">
        <v>3777</v>
      </c>
      <c r="N314" s="519" t="s">
        <v>1</v>
      </c>
      <c r="O314" s="519" t="s">
        <v>3551</v>
      </c>
    </row>
    <row r="315" spans="1:15" ht="33.75">
      <c r="A315" s="518" t="s">
        <v>3778</v>
      </c>
      <c r="B315" s="519" t="s">
        <v>3779</v>
      </c>
      <c r="C315" s="519" t="s">
        <v>3780</v>
      </c>
      <c r="D315" s="519" t="s">
        <v>19</v>
      </c>
      <c r="E315" s="519" t="s">
        <v>20</v>
      </c>
      <c r="F315" s="519" t="s">
        <v>21</v>
      </c>
      <c r="G315" s="519" t="s">
        <v>19</v>
      </c>
      <c r="H315" s="519" t="s">
        <v>4250</v>
      </c>
      <c r="I315" s="519" t="s">
        <v>22</v>
      </c>
      <c r="J315" s="519" t="s">
        <v>23</v>
      </c>
      <c r="K315" s="519" t="s">
        <v>24</v>
      </c>
      <c r="L315" s="519" t="s">
        <v>3781</v>
      </c>
      <c r="M315" s="519" t="s">
        <v>5691</v>
      </c>
      <c r="N315" s="519" t="s">
        <v>1909</v>
      </c>
      <c r="O315" s="519" t="s">
        <v>989</v>
      </c>
    </row>
    <row r="316" spans="1:15" ht="45">
      <c r="A316" s="518" t="s">
        <v>3782</v>
      </c>
      <c r="B316" s="519" t="s">
        <v>3783</v>
      </c>
      <c r="C316" s="519" t="s">
        <v>3784</v>
      </c>
      <c r="D316" s="519" t="s">
        <v>25</v>
      </c>
      <c r="E316" s="519" t="s">
        <v>26</v>
      </c>
      <c r="F316" s="519" t="s">
        <v>27</v>
      </c>
      <c r="G316" s="519" t="s">
        <v>28</v>
      </c>
      <c r="H316" s="519" t="s">
        <v>4250</v>
      </c>
      <c r="I316" s="519" t="s">
        <v>29</v>
      </c>
      <c r="J316" s="519" t="s">
        <v>30</v>
      </c>
      <c r="K316" s="519" t="s">
        <v>31</v>
      </c>
      <c r="L316" s="519" t="s">
        <v>3785</v>
      </c>
      <c r="M316" s="519" t="s">
        <v>32</v>
      </c>
      <c r="N316" s="519" t="s">
        <v>1801</v>
      </c>
      <c r="O316" s="519" t="s">
        <v>989</v>
      </c>
    </row>
    <row r="317" spans="1:15" ht="45">
      <c r="A317" s="518"/>
      <c r="B317" s="519" t="s">
        <v>3786</v>
      </c>
      <c r="C317" s="519" t="s">
        <v>3787</v>
      </c>
      <c r="D317" s="519" t="s">
        <v>33</v>
      </c>
      <c r="E317" s="519" t="s">
        <v>34</v>
      </c>
      <c r="F317" s="519" t="s">
        <v>35</v>
      </c>
      <c r="G317" s="519" t="s">
        <v>33</v>
      </c>
      <c r="H317" s="519" t="s">
        <v>4250</v>
      </c>
      <c r="I317" s="519" t="s">
        <v>36</v>
      </c>
      <c r="J317" s="519" t="s">
        <v>37</v>
      </c>
      <c r="K317" s="519" t="s">
        <v>38</v>
      </c>
      <c r="L317" s="519" t="s">
        <v>3788</v>
      </c>
      <c r="M317" s="519" t="s">
        <v>3789</v>
      </c>
      <c r="N317" s="519" t="s">
        <v>1909</v>
      </c>
      <c r="O317" s="519" t="s">
        <v>989</v>
      </c>
    </row>
    <row r="318" spans="1:15" ht="33.75">
      <c r="A318" s="518"/>
      <c r="B318" s="519" t="s">
        <v>3790</v>
      </c>
      <c r="C318" s="519" t="s">
        <v>3791</v>
      </c>
      <c r="D318" s="519" t="s">
        <v>39</v>
      </c>
      <c r="E318" s="519" t="s">
        <v>40</v>
      </c>
      <c r="F318" s="519" t="s">
        <v>41</v>
      </c>
      <c r="G318" s="519" t="s">
        <v>39</v>
      </c>
      <c r="H318" s="519" t="s">
        <v>4250</v>
      </c>
      <c r="I318" s="519" t="s">
        <v>42</v>
      </c>
      <c r="J318" s="519" t="s">
        <v>43</v>
      </c>
      <c r="K318" s="519" t="s">
        <v>44</v>
      </c>
      <c r="L318" s="519" t="s">
        <v>3792</v>
      </c>
      <c r="M318" s="519" t="s">
        <v>3793</v>
      </c>
      <c r="N318" s="519" t="s">
        <v>1909</v>
      </c>
      <c r="O318" s="519" t="s">
        <v>989</v>
      </c>
    </row>
    <row r="319" spans="1:15" ht="33.75">
      <c r="A319" s="518"/>
      <c r="B319" s="519" t="s">
        <v>3794</v>
      </c>
      <c r="C319" s="519" t="s">
        <v>3795</v>
      </c>
      <c r="D319" s="519" t="s">
        <v>46</v>
      </c>
      <c r="E319" s="519" t="s">
        <v>47</v>
      </c>
      <c r="F319" s="519"/>
      <c r="G319" s="519" t="s">
        <v>46</v>
      </c>
      <c r="H319" s="519" t="s">
        <v>4250</v>
      </c>
      <c r="I319" s="519" t="s">
        <v>48</v>
      </c>
      <c r="J319" s="519" t="s">
        <v>49</v>
      </c>
      <c r="K319" s="519" t="s">
        <v>50</v>
      </c>
      <c r="L319" s="519" t="s">
        <v>3796</v>
      </c>
      <c r="M319" s="519" t="s">
        <v>5691</v>
      </c>
      <c r="N319" s="519" t="s">
        <v>1909</v>
      </c>
      <c r="O319" s="519" t="s">
        <v>989</v>
      </c>
    </row>
    <row r="320" spans="1:15" ht="33.75">
      <c r="A320" s="518"/>
      <c r="B320" s="519" t="s">
        <v>2778</v>
      </c>
      <c r="C320" s="519" t="s">
        <v>3797</v>
      </c>
      <c r="D320" s="519" t="s">
        <v>241</v>
      </c>
      <c r="E320" s="519" t="s">
        <v>51</v>
      </c>
      <c r="F320" s="519" t="s">
        <v>6073</v>
      </c>
      <c r="G320" s="519" t="s">
        <v>52</v>
      </c>
      <c r="H320" s="519" t="s">
        <v>4250</v>
      </c>
      <c r="I320" s="519" t="s">
        <v>53</v>
      </c>
      <c r="J320" s="519" t="s">
        <v>54</v>
      </c>
      <c r="K320" s="519" t="s">
        <v>55</v>
      </c>
      <c r="L320" s="519" t="s">
        <v>3798</v>
      </c>
      <c r="M320" s="519" t="s">
        <v>3799</v>
      </c>
      <c r="N320" s="519" t="s">
        <v>1801</v>
      </c>
      <c r="O320" s="519" t="s">
        <v>989</v>
      </c>
    </row>
    <row r="321" spans="1:15" ht="33.75">
      <c r="A321" s="518" t="s">
        <v>3800</v>
      </c>
      <c r="B321" s="519" t="s">
        <v>3801</v>
      </c>
      <c r="C321" s="519" t="s">
        <v>3802</v>
      </c>
      <c r="D321" s="519" t="s">
        <v>3363</v>
      </c>
      <c r="E321" s="519" t="s">
        <v>3803</v>
      </c>
      <c r="F321" s="519" t="s">
        <v>3804</v>
      </c>
      <c r="G321" s="519" t="s">
        <v>3363</v>
      </c>
      <c r="H321" s="519" t="s">
        <v>4251</v>
      </c>
      <c r="I321" s="519" t="s">
        <v>638</v>
      </c>
      <c r="J321" s="519" t="s">
        <v>3805</v>
      </c>
      <c r="K321" s="519" t="s">
        <v>3806</v>
      </c>
      <c r="L321" s="519" t="s">
        <v>3807</v>
      </c>
      <c r="M321" s="519" t="s">
        <v>3808</v>
      </c>
      <c r="N321" s="519" t="s">
        <v>1769</v>
      </c>
      <c r="O321" s="519" t="s">
        <v>989</v>
      </c>
    </row>
    <row r="322" spans="1:15" ht="33.75">
      <c r="A322" s="518" t="s">
        <v>3809</v>
      </c>
      <c r="B322" s="519" t="s">
        <v>3810</v>
      </c>
      <c r="C322" s="519" t="s">
        <v>3811</v>
      </c>
      <c r="D322" s="519" t="s">
        <v>3812</v>
      </c>
      <c r="E322" s="519" t="s">
        <v>3813</v>
      </c>
      <c r="F322" s="519" t="s">
        <v>3814</v>
      </c>
      <c r="G322" s="519" t="s">
        <v>3815</v>
      </c>
      <c r="H322" s="519" t="s">
        <v>4261</v>
      </c>
      <c r="I322" s="519" t="s">
        <v>3816</v>
      </c>
      <c r="J322" s="519" t="s">
        <v>3817</v>
      </c>
      <c r="K322" s="519" t="s">
        <v>3818</v>
      </c>
      <c r="L322" s="519" t="s">
        <v>3819</v>
      </c>
      <c r="M322" s="519" t="s">
        <v>5691</v>
      </c>
      <c r="N322" s="519" t="s">
        <v>2016</v>
      </c>
      <c r="O322" s="519" t="s">
        <v>6035</v>
      </c>
    </row>
    <row r="323" spans="1:15" ht="45">
      <c r="A323" s="518"/>
      <c r="B323" s="519" t="s">
        <v>3820</v>
      </c>
      <c r="C323" s="519" t="s">
        <v>3821</v>
      </c>
      <c r="D323" s="519" t="s">
        <v>56</v>
      </c>
      <c r="E323" s="519" t="s">
        <v>57</v>
      </c>
      <c r="F323" s="519" t="s">
        <v>58</v>
      </c>
      <c r="G323" s="519" t="s">
        <v>56</v>
      </c>
      <c r="H323" s="519" t="s">
        <v>4261</v>
      </c>
      <c r="I323" s="519" t="s">
        <v>59</v>
      </c>
      <c r="J323" s="519" t="s">
        <v>60</v>
      </c>
      <c r="K323" s="519" t="s">
        <v>61</v>
      </c>
      <c r="L323" s="519" t="s">
        <v>3822</v>
      </c>
      <c r="M323" s="519" t="s">
        <v>62</v>
      </c>
      <c r="N323" s="519" t="s">
        <v>2016</v>
      </c>
      <c r="O323" s="519" t="s">
        <v>6035</v>
      </c>
    </row>
    <row r="324" spans="1:15" ht="33.75">
      <c r="A324" s="518"/>
      <c r="B324" s="519" t="s">
        <v>3823</v>
      </c>
      <c r="C324" s="519" t="s">
        <v>3824</v>
      </c>
      <c r="D324" s="519" t="s">
        <v>63</v>
      </c>
      <c r="E324" s="519" t="s">
        <v>64</v>
      </c>
      <c r="F324" s="519" t="s">
        <v>65</v>
      </c>
      <c r="G324" s="519" t="s">
        <v>63</v>
      </c>
      <c r="H324" s="519" t="s">
        <v>4261</v>
      </c>
      <c r="I324" s="519" t="s">
        <v>66</v>
      </c>
      <c r="J324" s="519" t="s">
        <v>67</v>
      </c>
      <c r="K324" s="519" t="s">
        <v>68</v>
      </c>
      <c r="L324" s="519" t="s">
        <v>3825</v>
      </c>
      <c r="M324" s="519" t="s">
        <v>69</v>
      </c>
      <c r="N324" s="519" t="s">
        <v>1728</v>
      </c>
      <c r="O324" s="519" t="s">
        <v>6035</v>
      </c>
    </row>
    <row r="325" spans="1:15" ht="45">
      <c r="A325" s="518"/>
      <c r="B325" s="519" t="s">
        <v>3826</v>
      </c>
      <c r="C325" s="519" t="s">
        <v>3827</v>
      </c>
      <c r="D325" s="519" t="s">
        <v>70</v>
      </c>
      <c r="E325" s="519" t="s">
        <v>71</v>
      </c>
      <c r="F325" s="519" t="s">
        <v>72</v>
      </c>
      <c r="G325" s="519" t="s">
        <v>70</v>
      </c>
      <c r="H325" s="519" t="s">
        <v>4252</v>
      </c>
      <c r="I325" s="519" t="s">
        <v>73</v>
      </c>
      <c r="J325" s="519" t="s">
        <v>74</v>
      </c>
      <c r="K325" s="519" t="s">
        <v>75</v>
      </c>
      <c r="L325" s="519" t="s">
        <v>3828</v>
      </c>
      <c r="M325" s="519" t="s">
        <v>5691</v>
      </c>
      <c r="N325" s="519" t="s">
        <v>6034</v>
      </c>
      <c r="O325" s="519" t="s">
        <v>6035</v>
      </c>
    </row>
    <row r="326" spans="1:15" ht="33.75">
      <c r="A326" s="518"/>
      <c r="B326" s="519" t="s">
        <v>3829</v>
      </c>
      <c r="C326" s="519" t="s">
        <v>3830</v>
      </c>
      <c r="D326" s="519" t="s">
        <v>76</v>
      </c>
      <c r="E326" s="519" t="s">
        <v>77</v>
      </c>
      <c r="F326" s="519"/>
      <c r="G326" s="519" t="s">
        <v>76</v>
      </c>
      <c r="H326" s="519" t="s">
        <v>4252</v>
      </c>
      <c r="I326" s="519" t="s">
        <v>78</v>
      </c>
      <c r="J326" s="519" t="s">
        <v>79</v>
      </c>
      <c r="K326" s="519" t="s">
        <v>80</v>
      </c>
      <c r="L326" s="519" t="s">
        <v>3831</v>
      </c>
      <c r="M326" s="519" t="s">
        <v>81</v>
      </c>
      <c r="N326" s="519" t="s">
        <v>1728</v>
      </c>
      <c r="O326" s="519" t="s">
        <v>6035</v>
      </c>
    </row>
    <row r="327" spans="1:15" ht="33.75">
      <c r="A327" s="518"/>
      <c r="B327" s="519" t="s">
        <v>3832</v>
      </c>
      <c r="C327" s="519" t="s">
        <v>3833</v>
      </c>
      <c r="D327" s="519" t="s">
        <v>82</v>
      </c>
      <c r="E327" s="519" t="s">
        <v>83</v>
      </c>
      <c r="F327" s="519"/>
      <c r="G327" s="519" t="s">
        <v>84</v>
      </c>
      <c r="H327" s="519" t="s">
        <v>4252</v>
      </c>
      <c r="I327" s="519" t="s">
        <v>85</v>
      </c>
      <c r="J327" s="519" t="s">
        <v>86</v>
      </c>
      <c r="K327" s="519" t="s">
        <v>87</v>
      </c>
      <c r="L327" s="519" t="s">
        <v>3834</v>
      </c>
      <c r="M327" s="519" t="s">
        <v>88</v>
      </c>
      <c r="N327" s="519" t="s">
        <v>6034</v>
      </c>
      <c r="O327" s="519" t="s">
        <v>6035</v>
      </c>
    </row>
    <row r="328" spans="1:15" ht="33.75">
      <c r="A328" s="518"/>
      <c r="B328" s="519" t="s">
        <v>3835</v>
      </c>
      <c r="C328" s="519" t="s">
        <v>3836</v>
      </c>
      <c r="D328" s="519" t="s">
        <v>282</v>
      </c>
      <c r="E328" s="519" t="s">
        <v>89</v>
      </c>
      <c r="F328" s="519"/>
      <c r="G328" s="519" t="s">
        <v>282</v>
      </c>
      <c r="H328" s="519" t="s">
        <v>4252</v>
      </c>
      <c r="I328" s="519" t="s">
        <v>90</v>
      </c>
      <c r="J328" s="519" t="s">
        <v>91</v>
      </c>
      <c r="K328" s="519" t="s">
        <v>92</v>
      </c>
      <c r="L328" s="519" t="s">
        <v>3837</v>
      </c>
      <c r="M328" s="519" t="s">
        <v>5691</v>
      </c>
      <c r="N328" s="519" t="s">
        <v>6034</v>
      </c>
      <c r="O328" s="519" t="s">
        <v>6035</v>
      </c>
    </row>
    <row r="329" spans="1:15" ht="33.75">
      <c r="A329" s="518"/>
      <c r="B329" s="519" t="s">
        <v>3838</v>
      </c>
      <c r="C329" s="519" t="s">
        <v>3839</v>
      </c>
      <c r="D329" s="519" t="s">
        <v>281</v>
      </c>
      <c r="E329" s="519" t="s">
        <v>93</v>
      </c>
      <c r="F329" s="519" t="s">
        <v>94</v>
      </c>
      <c r="G329" s="519" t="s">
        <v>281</v>
      </c>
      <c r="H329" s="519" t="s">
        <v>4252</v>
      </c>
      <c r="I329" s="519" t="s">
        <v>95</v>
      </c>
      <c r="J329" s="519" t="s">
        <v>96</v>
      </c>
      <c r="K329" s="519" t="s">
        <v>97</v>
      </c>
      <c r="L329" s="519" t="s">
        <v>3840</v>
      </c>
      <c r="M329" s="519" t="s">
        <v>5691</v>
      </c>
      <c r="N329" s="519" t="s">
        <v>6034</v>
      </c>
      <c r="O329" s="519" t="s">
        <v>6035</v>
      </c>
    </row>
    <row r="330" spans="1:15" ht="45">
      <c r="A330" s="518" t="s">
        <v>3841</v>
      </c>
      <c r="B330" s="519" t="s">
        <v>3842</v>
      </c>
      <c r="C330" s="519" t="s">
        <v>3843</v>
      </c>
      <c r="D330" s="519" t="s">
        <v>98</v>
      </c>
      <c r="E330" s="519" t="s">
        <v>99</v>
      </c>
      <c r="F330" s="519" t="s">
        <v>100</v>
      </c>
      <c r="G330" s="519" t="s">
        <v>98</v>
      </c>
      <c r="H330" s="519" t="s">
        <v>4253</v>
      </c>
      <c r="I330" s="519" t="s">
        <v>101</v>
      </c>
      <c r="J330" s="519" t="s">
        <v>102</v>
      </c>
      <c r="K330" s="519" t="s">
        <v>103</v>
      </c>
      <c r="L330" s="519" t="s">
        <v>3844</v>
      </c>
      <c r="M330" s="519" t="s">
        <v>3845</v>
      </c>
      <c r="N330" s="519" t="s">
        <v>104</v>
      </c>
      <c r="O330" s="519" t="s">
        <v>6051</v>
      </c>
    </row>
    <row r="331" spans="1:15" ht="33.75">
      <c r="A331" s="518"/>
      <c r="B331" s="519" t="s">
        <v>6208</v>
      </c>
      <c r="C331" s="519" t="s">
        <v>3846</v>
      </c>
      <c r="D331" s="519" t="s">
        <v>3530</v>
      </c>
      <c r="E331" s="519" t="s">
        <v>105</v>
      </c>
      <c r="F331" s="519" t="s">
        <v>106</v>
      </c>
      <c r="G331" s="519" t="s">
        <v>3530</v>
      </c>
      <c r="H331" s="519" t="s">
        <v>4253</v>
      </c>
      <c r="I331" s="519" t="s">
        <v>107</v>
      </c>
      <c r="J331" s="519" t="s">
        <v>108</v>
      </c>
      <c r="K331" s="519" t="s">
        <v>109</v>
      </c>
      <c r="L331" s="519" t="s">
        <v>3847</v>
      </c>
      <c r="M331" s="519" t="s">
        <v>110</v>
      </c>
      <c r="N331" s="519" t="s">
        <v>2192</v>
      </c>
      <c r="O331" s="519" t="s">
        <v>6051</v>
      </c>
    </row>
    <row r="332" spans="1:15" ht="33.75">
      <c r="A332" s="518"/>
      <c r="B332" s="519" t="s">
        <v>3848</v>
      </c>
      <c r="C332" s="519" t="s">
        <v>3849</v>
      </c>
      <c r="D332" s="519" t="s">
        <v>3383</v>
      </c>
      <c r="E332" s="519" t="s">
        <v>111</v>
      </c>
      <c r="F332" s="519" t="s">
        <v>112</v>
      </c>
      <c r="G332" s="519" t="s">
        <v>3383</v>
      </c>
      <c r="H332" s="519" t="s">
        <v>4253</v>
      </c>
      <c r="I332" s="519" t="s">
        <v>113</v>
      </c>
      <c r="J332" s="519" t="s">
        <v>114</v>
      </c>
      <c r="K332" s="519" t="s">
        <v>115</v>
      </c>
      <c r="L332" s="519" t="s">
        <v>3850</v>
      </c>
      <c r="M332" s="519" t="s">
        <v>3851</v>
      </c>
      <c r="N332" s="519" t="s">
        <v>104</v>
      </c>
      <c r="O332" s="519" t="s">
        <v>6051</v>
      </c>
    </row>
    <row r="333" spans="1:15" ht="33.75">
      <c r="A333" s="518"/>
      <c r="B333" s="519" t="s">
        <v>3852</v>
      </c>
      <c r="C333" s="519" t="s">
        <v>3853</v>
      </c>
      <c r="D333" s="519" t="s">
        <v>117</v>
      </c>
      <c r="E333" s="519" t="s">
        <v>118</v>
      </c>
      <c r="F333" s="519" t="s">
        <v>119</v>
      </c>
      <c r="G333" s="519" t="s">
        <v>3327</v>
      </c>
      <c r="H333" s="519" t="s">
        <v>4253</v>
      </c>
      <c r="I333" s="519" t="s">
        <v>120</v>
      </c>
      <c r="J333" s="519" t="s">
        <v>121</v>
      </c>
      <c r="K333" s="519" t="s">
        <v>122</v>
      </c>
      <c r="L333" s="519" t="s">
        <v>3854</v>
      </c>
      <c r="M333" s="519" t="s">
        <v>5691</v>
      </c>
      <c r="N333" s="519" t="s">
        <v>123</v>
      </c>
      <c r="O333" s="519" t="s">
        <v>6051</v>
      </c>
    </row>
    <row r="334" spans="1:15" ht="45">
      <c r="A334" s="518"/>
      <c r="B334" s="519" t="s">
        <v>3823</v>
      </c>
      <c r="C334" s="519" t="s">
        <v>3855</v>
      </c>
      <c r="D334" s="519" t="s">
        <v>124</v>
      </c>
      <c r="E334" s="519" t="s">
        <v>125</v>
      </c>
      <c r="F334" s="519" t="s">
        <v>124</v>
      </c>
      <c r="G334" s="519" t="s">
        <v>285</v>
      </c>
      <c r="H334" s="519" t="s">
        <v>4253</v>
      </c>
      <c r="I334" s="519" t="s">
        <v>126</v>
      </c>
      <c r="J334" s="519" t="s">
        <v>127</v>
      </c>
      <c r="K334" s="519" t="s">
        <v>128</v>
      </c>
      <c r="L334" s="519" t="s">
        <v>3856</v>
      </c>
      <c r="M334" s="519" t="s">
        <v>129</v>
      </c>
      <c r="N334" s="519" t="s">
        <v>123</v>
      </c>
      <c r="O334" s="519" t="s">
        <v>6051</v>
      </c>
    </row>
    <row r="335" spans="1:15" ht="45">
      <c r="A335" s="518"/>
      <c r="B335" s="519" t="s">
        <v>3857</v>
      </c>
      <c r="C335" s="519" t="s">
        <v>3858</v>
      </c>
      <c r="D335" s="519" t="s">
        <v>130</v>
      </c>
      <c r="E335" s="519" t="s">
        <v>131</v>
      </c>
      <c r="F335" s="519"/>
      <c r="G335" s="519" t="s">
        <v>244</v>
      </c>
      <c r="H335" s="519" t="s">
        <v>4253</v>
      </c>
      <c r="I335" s="519" t="s">
        <v>132</v>
      </c>
      <c r="J335" s="519" t="s">
        <v>133</v>
      </c>
      <c r="K335" s="519" t="s">
        <v>134</v>
      </c>
      <c r="L335" s="519" t="s">
        <v>3859</v>
      </c>
      <c r="M335" s="519" t="s">
        <v>135</v>
      </c>
      <c r="N335" s="519" t="s">
        <v>1831</v>
      </c>
      <c r="O335" s="519" t="s">
        <v>6051</v>
      </c>
    </row>
    <row r="336" spans="1:15" ht="33.75">
      <c r="A336" s="518"/>
      <c r="B336" s="519" t="s">
        <v>3860</v>
      </c>
      <c r="C336" s="519" t="s">
        <v>3861</v>
      </c>
      <c r="D336" s="519" t="s">
        <v>136</v>
      </c>
      <c r="E336" s="519" t="s">
        <v>137</v>
      </c>
      <c r="F336" s="519"/>
      <c r="G336" s="519" t="s">
        <v>136</v>
      </c>
      <c r="H336" s="519" t="s">
        <v>4253</v>
      </c>
      <c r="I336" s="519" t="s">
        <v>138</v>
      </c>
      <c r="J336" s="519" t="s">
        <v>139</v>
      </c>
      <c r="K336" s="519" t="s">
        <v>140</v>
      </c>
      <c r="L336" s="519" t="s">
        <v>3862</v>
      </c>
      <c r="M336" s="519" t="s">
        <v>3863</v>
      </c>
      <c r="N336" s="519" t="s">
        <v>123</v>
      </c>
      <c r="O336" s="519" t="s">
        <v>6051</v>
      </c>
    </row>
    <row r="337" spans="1:15" ht="33.75">
      <c r="A337" s="518"/>
      <c r="B337" s="519" t="s">
        <v>3864</v>
      </c>
      <c r="C337" s="519" t="s">
        <v>3865</v>
      </c>
      <c r="D337" s="519" t="s">
        <v>3485</v>
      </c>
      <c r="E337" s="519" t="s">
        <v>141</v>
      </c>
      <c r="F337" s="519"/>
      <c r="G337" s="519" t="s">
        <v>3485</v>
      </c>
      <c r="H337" s="519" t="s">
        <v>4253</v>
      </c>
      <c r="I337" s="519" t="s">
        <v>142</v>
      </c>
      <c r="J337" s="519" t="s">
        <v>143</v>
      </c>
      <c r="K337" s="519" t="s">
        <v>144</v>
      </c>
      <c r="L337" s="519" t="s">
        <v>3866</v>
      </c>
      <c r="M337" s="519" t="s">
        <v>145</v>
      </c>
      <c r="N337" s="519" t="s">
        <v>1831</v>
      </c>
      <c r="O337" s="519" t="s">
        <v>6051</v>
      </c>
    </row>
    <row r="338" spans="1:15" ht="33.75">
      <c r="A338" s="518"/>
      <c r="B338" s="519" t="s">
        <v>2754</v>
      </c>
      <c r="C338" s="519" t="s">
        <v>3867</v>
      </c>
      <c r="D338" s="519" t="s">
        <v>787</v>
      </c>
      <c r="E338" s="519" t="s">
        <v>146</v>
      </c>
      <c r="F338" s="519"/>
      <c r="G338" s="519" t="s">
        <v>787</v>
      </c>
      <c r="H338" s="519" t="s">
        <v>4253</v>
      </c>
      <c r="I338" s="519" t="s">
        <v>147</v>
      </c>
      <c r="J338" s="519" t="s">
        <v>148</v>
      </c>
      <c r="K338" s="519" t="s">
        <v>149</v>
      </c>
      <c r="L338" s="519" t="s">
        <v>3868</v>
      </c>
      <c r="M338" s="519" t="s">
        <v>150</v>
      </c>
      <c r="N338" s="519" t="s">
        <v>104</v>
      </c>
      <c r="O338" s="519" t="s">
        <v>6051</v>
      </c>
    </row>
    <row r="339" spans="1:15" ht="33.75">
      <c r="A339" s="518"/>
      <c r="B339" s="519" t="s">
        <v>3794</v>
      </c>
      <c r="C339" s="519" t="s">
        <v>3869</v>
      </c>
      <c r="D339" s="519" t="s">
        <v>151</v>
      </c>
      <c r="E339" s="519" t="s">
        <v>152</v>
      </c>
      <c r="F339" s="519" t="s">
        <v>153</v>
      </c>
      <c r="G339" s="519" t="s">
        <v>151</v>
      </c>
      <c r="H339" s="519" t="s">
        <v>4253</v>
      </c>
      <c r="I339" s="519" t="s">
        <v>154</v>
      </c>
      <c r="J339" s="519" t="s">
        <v>155</v>
      </c>
      <c r="K339" s="519" t="s">
        <v>156</v>
      </c>
      <c r="L339" s="519" t="s">
        <v>3870</v>
      </c>
      <c r="M339" s="519" t="s">
        <v>3871</v>
      </c>
      <c r="N339" s="519" t="s">
        <v>123</v>
      </c>
      <c r="O339" s="519" t="s">
        <v>6051</v>
      </c>
    </row>
    <row r="340" spans="1:15" ht="33.75">
      <c r="A340" s="518"/>
      <c r="B340" s="519" t="s">
        <v>3872</v>
      </c>
      <c r="C340" s="519" t="s">
        <v>3873</v>
      </c>
      <c r="D340" s="519" t="s">
        <v>244</v>
      </c>
      <c r="E340" s="519" t="s">
        <v>157</v>
      </c>
      <c r="F340" s="519" t="s">
        <v>158</v>
      </c>
      <c r="G340" s="519" t="s">
        <v>244</v>
      </c>
      <c r="H340" s="519" t="s">
        <v>4253</v>
      </c>
      <c r="I340" s="519" t="s">
        <v>159</v>
      </c>
      <c r="J340" s="519" t="s">
        <v>160</v>
      </c>
      <c r="K340" s="519" t="s">
        <v>161</v>
      </c>
      <c r="L340" s="519" t="s">
        <v>3874</v>
      </c>
      <c r="M340" s="519" t="s">
        <v>162</v>
      </c>
      <c r="N340" s="519" t="s">
        <v>1831</v>
      </c>
      <c r="O340" s="519" t="s">
        <v>6051</v>
      </c>
    </row>
    <row r="341" spans="1:15" ht="33.75">
      <c r="A341" s="518"/>
      <c r="B341" s="519" t="s">
        <v>3875</v>
      </c>
      <c r="C341" s="519" t="s">
        <v>3876</v>
      </c>
      <c r="D341" s="519" t="s">
        <v>163</v>
      </c>
      <c r="E341" s="519" t="s">
        <v>164</v>
      </c>
      <c r="F341" s="519"/>
      <c r="G341" s="519" t="s">
        <v>163</v>
      </c>
      <c r="H341" s="519" t="s">
        <v>4253</v>
      </c>
      <c r="I341" s="519" t="s">
        <v>165</v>
      </c>
      <c r="J341" s="519" t="s">
        <v>166</v>
      </c>
      <c r="K341" s="519" t="s">
        <v>167</v>
      </c>
      <c r="L341" s="519" t="s">
        <v>3877</v>
      </c>
      <c r="M341" s="519" t="s">
        <v>116</v>
      </c>
      <c r="N341" s="519" t="s">
        <v>123</v>
      </c>
      <c r="O341" s="519" t="s">
        <v>6051</v>
      </c>
    </row>
    <row r="342" spans="1:15" ht="33.75">
      <c r="A342" s="518"/>
      <c r="B342" s="519" t="s">
        <v>3878</v>
      </c>
      <c r="C342" s="519" t="s">
        <v>3879</v>
      </c>
      <c r="D342" s="519" t="s">
        <v>168</v>
      </c>
      <c r="E342" s="519" t="s">
        <v>169</v>
      </c>
      <c r="F342" s="519"/>
      <c r="G342" s="519" t="s">
        <v>285</v>
      </c>
      <c r="H342" s="519" t="s">
        <v>4253</v>
      </c>
      <c r="I342" s="519" t="s">
        <v>170</v>
      </c>
      <c r="J342" s="519" t="s">
        <v>171</v>
      </c>
      <c r="K342" s="519" t="s">
        <v>172</v>
      </c>
      <c r="L342" s="519" t="s">
        <v>3880</v>
      </c>
      <c r="M342" s="519" t="s">
        <v>3881</v>
      </c>
      <c r="N342" s="519" t="s">
        <v>104</v>
      </c>
      <c r="O342" s="519" t="s">
        <v>6051</v>
      </c>
    </row>
    <row r="343" spans="1:15" ht="33.75">
      <c r="A343" s="518"/>
      <c r="B343" s="519" t="s">
        <v>3882</v>
      </c>
      <c r="C343" s="519" t="s">
        <v>3883</v>
      </c>
      <c r="D343" s="519" t="s">
        <v>174</v>
      </c>
      <c r="E343" s="519" t="s">
        <v>175</v>
      </c>
      <c r="F343" s="519" t="s">
        <v>1784</v>
      </c>
      <c r="G343" s="519" t="s">
        <v>283</v>
      </c>
      <c r="H343" s="519" t="s">
        <v>4253</v>
      </c>
      <c r="I343" s="519" t="s">
        <v>176</v>
      </c>
      <c r="J343" s="519" t="s">
        <v>177</v>
      </c>
      <c r="K343" s="519" t="s">
        <v>178</v>
      </c>
      <c r="L343" s="519" t="s">
        <v>3884</v>
      </c>
      <c r="M343" s="519" t="s">
        <v>179</v>
      </c>
      <c r="N343" s="519" t="s">
        <v>2192</v>
      </c>
      <c r="O343" s="519" t="s">
        <v>6051</v>
      </c>
    </row>
    <row r="344" spans="1:15" ht="33.75">
      <c r="A344" s="518"/>
      <c r="B344" s="519" t="s">
        <v>3885</v>
      </c>
      <c r="C344" s="519" t="s">
        <v>3886</v>
      </c>
      <c r="D344" s="519" t="s">
        <v>180</v>
      </c>
      <c r="E344" s="519" t="s">
        <v>181</v>
      </c>
      <c r="F344" s="519" t="s">
        <v>182</v>
      </c>
      <c r="G344" s="519" t="s">
        <v>284</v>
      </c>
      <c r="H344" s="519" t="s">
        <v>4253</v>
      </c>
      <c r="I344" s="519" t="s">
        <v>183</v>
      </c>
      <c r="J344" s="519" t="s">
        <v>184</v>
      </c>
      <c r="K344" s="519" t="s">
        <v>185</v>
      </c>
      <c r="L344" s="519" t="s">
        <v>3887</v>
      </c>
      <c r="M344" s="519" t="s">
        <v>186</v>
      </c>
      <c r="N344" s="519" t="s">
        <v>104</v>
      </c>
      <c r="O344" s="519" t="s">
        <v>6051</v>
      </c>
    </row>
    <row r="345" spans="1:15" ht="39" customHeight="1">
      <c r="A345" s="518"/>
      <c r="B345" s="519" t="s">
        <v>3888</v>
      </c>
      <c r="C345" s="519" t="s">
        <v>3889</v>
      </c>
      <c r="D345" s="519" t="s">
        <v>283</v>
      </c>
      <c r="E345" s="519" t="s">
        <v>187</v>
      </c>
      <c r="F345" s="519"/>
      <c r="G345" s="519" t="s">
        <v>283</v>
      </c>
      <c r="H345" s="519" t="s">
        <v>4253</v>
      </c>
      <c r="I345" s="519" t="s">
        <v>188</v>
      </c>
      <c r="J345" s="519" t="s">
        <v>189</v>
      </c>
      <c r="K345" s="519" t="s">
        <v>190</v>
      </c>
      <c r="L345" s="519" t="s">
        <v>3890</v>
      </c>
      <c r="M345" s="519" t="s">
        <v>191</v>
      </c>
      <c r="N345" s="519" t="s">
        <v>2192</v>
      </c>
      <c r="O345" s="519" t="s">
        <v>6051</v>
      </c>
    </row>
    <row r="346" spans="1:15" ht="22.5">
      <c r="A346" s="518"/>
      <c r="B346" s="519" t="s">
        <v>3891</v>
      </c>
      <c r="C346" s="519" t="s">
        <v>3892</v>
      </c>
      <c r="D346" s="519" t="s">
        <v>284</v>
      </c>
      <c r="E346" s="519" t="s">
        <v>192</v>
      </c>
      <c r="F346" s="519"/>
      <c r="G346" s="519" t="s">
        <v>284</v>
      </c>
      <c r="H346" s="519" t="s">
        <v>4253</v>
      </c>
      <c r="I346" s="519" t="s">
        <v>193</v>
      </c>
      <c r="J346" s="519" t="s">
        <v>194</v>
      </c>
      <c r="K346" s="519" t="s">
        <v>195</v>
      </c>
      <c r="L346" s="519" t="s">
        <v>3893</v>
      </c>
      <c r="M346" s="519" t="s">
        <v>196</v>
      </c>
      <c r="N346" s="519" t="s">
        <v>123</v>
      </c>
      <c r="O346" s="519" t="s">
        <v>6051</v>
      </c>
    </row>
    <row r="347" spans="1:15" ht="33.75">
      <c r="A347" s="518"/>
      <c r="B347" s="519" t="s">
        <v>3894</v>
      </c>
      <c r="C347" s="519" t="s">
        <v>3895</v>
      </c>
      <c r="D347" s="519" t="s">
        <v>285</v>
      </c>
      <c r="E347" s="519" t="s">
        <v>197</v>
      </c>
      <c r="F347" s="519" t="s">
        <v>198</v>
      </c>
      <c r="G347" s="519" t="s">
        <v>285</v>
      </c>
      <c r="H347" s="519" t="s">
        <v>4253</v>
      </c>
      <c r="I347" s="519" t="s">
        <v>199</v>
      </c>
      <c r="J347" s="519" t="s">
        <v>200</v>
      </c>
      <c r="K347" s="519" t="s">
        <v>201</v>
      </c>
      <c r="L347" s="519" t="s">
        <v>3896</v>
      </c>
      <c r="M347" s="519" t="s">
        <v>173</v>
      </c>
      <c r="N347" s="519" t="s">
        <v>104</v>
      </c>
      <c r="O347" s="519" t="s">
        <v>6051</v>
      </c>
    </row>
    <row r="348" spans="1:15" ht="33.75">
      <c r="A348" s="518"/>
      <c r="B348" s="519" t="s">
        <v>3897</v>
      </c>
      <c r="C348" s="519" t="s">
        <v>3898</v>
      </c>
      <c r="D348" s="519" t="s">
        <v>202</v>
      </c>
      <c r="E348" s="519" t="s">
        <v>203</v>
      </c>
      <c r="F348" s="519" t="s">
        <v>204</v>
      </c>
      <c r="G348" s="519" t="s">
        <v>202</v>
      </c>
      <c r="H348" s="519" t="s">
        <v>4254</v>
      </c>
      <c r="I348" s="519" t="s">
        <v>205</v>
      </c>
      <c r="J348" s="519" t="s">
        <v>206</v>
      </c>
      <c r="K348" s="519" t="s">
        <v>207</v>
      </c>
      <c r="L348" s="519" t="s">
        <v>3899</v>
      </c>
      <c r="M348" s="519" t="s">
        <v>3900</v>
      </c>
      <c r="N348" s="519" t="s">
        <v>1761</v>
      </c>
      <c r="O348" s="519" t="s">
        <v>3551</v>
      </c>
    </row>
    <row r="349" spans="1:15" ht="33.75">
      <c r="A349" s="518"/>
      <c r="B349" s="519" t="s">
        <v>3901</v>
      </c>
      <c r="C349" s="519" t="s">
        <v>3902</v>
      </c>
      <c r="D349" s="519" t="s">
        <v>1574</v>
      </c>
      <c r="E349" s="519" t="s">
        <v>208</v>
      </c>
      <c r="F349" s="519"/>
      <c r="G349" s="519" t="s">
        <v>1574</v>
      </c>
      <c r="H349" s="519" t="s">
        <v>4254</v>
      </c>
      <c r="I349" s="519" t="s">
        <v>209</v>
      </c>
      <c r="J349" s="519" t="s">
        <v>210</v>
      </c>
      <c r="K349" s="519" t="s">
        <v>211</v>
      </c>
      <c r="L349" s="519" t="s">
        <v>3903</v>
      </c>
      <c r="M349" s="519" t="s">
        <v>212</v>
      </c>
      <c r="N349" s="519" t="s">
        <v>1761</v>
      </c>
      <c r="O349" s="519" t="s">
        <v>3551</v>
      </c>
    </row>
    <row r="350" spans="1:15" ht="33.75">
      <c r="A350" s="518" t="s">
        <v>3904</v>
      </c>
      <c r="B350" s="519" t="s">
        <v>3905</v>
      </c>
      <c r="C350" s="519" t="s">
        <v>3906</v>
      </c>
      <c r="D350" s="519" t="s">
        <v>213</v>
      </c>
      <c r="E350" s="519" t="s">
        <v>4156</v>
      </c>
      <c r="F350" s="519" t="s">
        <v>4157</v>
      </c>
      <c r="G350" s="519" t="s">
        <v>4158</v>
      </c>
      <c r="H350" s="519" t="s">
        <v>4255</v>
      </c>
      <c r="I350" s="519" t="s">
        <v>4159</v>
      </c>
      <c r="J350" s="519" t="s">
        <v>4160</v>
      </c>
      <c r="K350" s="519" t="s">
        <v>4161</v>
      </c>
      <c r="L350" s="519" t="s">
        <v>3907</v>
      </c>
      <c r="M350" s="519" t="s">
        <v>5691</v>
      </c>
      <c r="N350" s="519" t="s">
        <v>1917</v>
      </c>
      <c r="O350" s="519" t="s">
        <v>6035</v>
      </c>
    </row>
    <row r="351" spans="1:15" ht="33.75">
      <c r="A351" s="518"/>
      <c r="B351" s="519" t="s">
        <v>3908</v>
      </c>
      <c r="C351" s="519" t="s">
        <v>3909</v>
      </c>
      <c r="D351" s="519" t="s">
        <v>4163</v>
      </c>
      <c r="E351" s="519" t="s">
        <v>4164</v>
      </c>
      <c r="F351" s="519" t="s">
        <v>4165</v>
      </c>
      <c r="G351" s="519" t="s">
        <v>3327</v>
      </c>
      <c r="H351" s="519" t="s">
        <v>4255</v>
      </c>
      <c r="I351" s="519" t="s">
        <v>4166</v>
      </c>
      <c r="J351" s="519" t="s">
        <v>4167</v>
      </c>
      <c r="K351" s="519" t="s">
        <v>4168</v>
      </c>
      <c r="L351" s="519" t="s">
        <v>3910</v>
      </c>
      <c r="M351" s="519" t="s">
        <v>3911</v>
      </c>
      <c r="N351" s="519" t="s">
        <v>1917</v>
      </c>
      <c r="O351" s="519" t="s">
        <v>6035</v>
      </c>
    </row>
    <row r="352" spans="1:15" ht="33.75">
      <c r="A352" s="518"/>
      <c r="B352" s="519" t="s">
        <v>3912</v>
      </c>
      <c r="C352" s="519" t="s">
        <v>3913</v>
      </c>
      <c r="D352" s="519" t="s">
        <v>5656</v>
      </c>
      <c r="E352" s="519" t="s">
        <v>4169</v>
      </c>
      <c r="F352" s="519"/>
      <c r="G352" s="519" t="s">
        <v>5656</v>
      </c>
      <c r="H352" s="519" t="s">
        <v>4255</v>
      </c>
      <c r="I352" s="519" t="s">
        <v>4170</v>
      </c>
      <c r="J352" s="519" t="s">
        <v>4171</v>
      </c>
      <c r="K352" s="519" t="s">
        <v>4172</v>
      </c>
      <c r="L352" s="519" t="s">
        <v>3914</v>
      </c>
      <c r="M352" s="519" t="s">
        <v>4173</v>
      </c>
      <c r="N352" s="519" t="s">
        <v>1917</v>
      </c>
      <c r="O352" s="519" t="s">
        <v>6035</v>
      </c>
    </row>
    <row r="353" spans="1:15" ht="33.75">
      <c r="A353" s="518"/>
      <c r="B353" s="519" t="s">
        <v>3915</v>
      </c>
      <c r="C353" s="519" t="s">
        <v>3916</v>
      </c>
      <c r="D353" s="519" t="s">
        <v>3337</v>
      </c>
      <c r="E353" s="519" t="s">
        <v>4174</v>
      </c>
      <c r="F353" s="519"/>
      <c r="G353" s="519" t="s">
        <v>3337</v>
      </c>
      <c r="H353" s="519" t="s">
        <v>4255</v>
      </c>
      <c r="I353" s="519" t="s">
        <v>4175</v>
      </c>
      <c r="J353" s="519" t="s">
        <v>4176</v>
      </c>
      <c r="K353" s="519" t="s">
        <v>4177</v>
      </c>
      <c r="L353" s="519" t="s">
        <v>3917</v>
      </c>
      <c r="M353" s="519" t="s">
        <v>3918</v>
      </c>
      <c r="N353" s="519" t="s">
        <v>1917</v>
      </c>
      <c r="O353" s="519" t="s">
        <v>6035</v>
      </c>
    </row>
    <row r="354" spans="1:15" ht="33.75">
      <c r="A354" s="518"/>
      <c r="B354" s="519" t="s">
        <v>3919</v>
      </c>
      <c r="C354" s="519" t="s">
        <v>3920</v>
      </c>
      <c r="D354" s="519" t="s">
        <v>3365</v>
      </c>
      <c r="E354" s="519" t="s">
        <v>4178</v>
      </c>
      <c r="F354" s="519" t="s">
        <v>3559</v>
      </c>
      <c r="G354" s="519" t="s">
        <v>3365</v>
      </c>
      <c r="H354" s="519" t="s">
        <v>4255</v>
      </c>
      <c r="I354" s="519" t="s">
        <v>4179</v>
      </c>
      <c r="J354" s="519" t="s">
        <v>4180</v>
      </c>
      <c r="K354" s="519" t="s">
        <v>4181</v>
      </c>
      <c r="L354" s="519" t="s">
        <v>3921</v>
      </c>
      <c r="M354" s="519" t="s">
        <v>4182</v>
      </c>
      <c r="N354" s="519" t="s">
        <v>1917</v>
      </c>
      <c r="O354" s="519" t="s">
        <v>6035</v>
      </c>
    </row>
    <row r="355" spans="1:15" ht="22.5">
      <c r="A355" s="518"/>
      <c r="B355" s="519" t="s">
        <v>3922</v>
      </c>
      <c r="C355" s="519" t="s">
        <v>3923</v>
      </c>
      <c r="D355" s="519" t="s">
        <v>4183</v>
      </c>
      <c r="E355" s="519" t="s">
        <v>4184</v>
      </c>
      <c r="F355" s="519" t="s">
        <v>4185</v>
      </c>
      <c r="G355" s="519" t="s">
        <v>3364</v>
      </c>
      <c r="H355" s="519" t="s">
        <v>4255</v>
      </c>
      <c r="I355" s="519" t="s">
        <v>4186</v>
      </c>
      <c r="J355" s="519" t="s">
        <v>4187</v>
      </c>
      <c r="K355" s="519" t="s">
        <v>4188</v>
      </c>
      <c r="L355" s="519" t="s">
        <v>3924</v>
      </c>
      <c r="M355" s="519" t="s">
        <v>4162</v>
      </c>
      <c r="N355" s="519" t="s">
        <v>1917</v>
      </c>
      <c r="O355" s="519" t="s">
        <v>6035</v>
      </c>
    </row>
    <row r="356" spans="1:15" ht="33.75">
      <c r="A356" s="518"/>
      <c r="B356" s="519" t="s">
        <v>3925</v>
      </c>
      <c r="C356" s="519" t="s">
        <v>3926</v>
      </c>
      <c r="D356" s="519" t="s">
        <v>4189</v>
      </c>
      <c r="E356" s="519" t="s">
        <v>4190</v>
      </c>
      <c r="F356" s="519" t="s">
        <v>4191</v>
      </c>
      <c r="G356" s="519" t="s">
        <v>4192</v>
      </c>
      <c r="H356" s="519" t="s">
        <v>4260</v>
      </c>
      <c r="I356" s="519" t="s">
        <v>4193</v>
      </c>
      <c r="J356" s="519" t="s">
        <v>4194</v>
      </c>
      <c r="K356" s="519" t="s">
        <v>4195</v>
      </c>
      <c r="L356" s="519" t="s">
        <v>3927</v>
      </c>
      <c r="M356" s="519" t="s">
        <v>5691</v>
      </c>
      <c r="N356" s="519" t="s">
        <v>1</v>
      </c>
      <c r="O356" s="519" t="s">
        <v>3551</v>
      </c>
    </row>
    <row r="357" spans="1:15" ht="33.75">
      <c r="A357" s="518"/>
      <c r="B357" s="519" t="s">
        <v>2726</v>
      </c>
      <c r="C357" s="519" t="s">
        <v>3928</v>
      </c>
      <c r="D357" s="519" t="s">
        <v>4196</v>
      </c>
      <c r="E357" s="519" t="s">
        <v>4197</v>
      </c>
      <c r="F357" s="519" t="s">
        <v>1784</v>
      </c>
      <c r="G357" s="519" t="s">
        <v>4196</v>
      </c>
      <c r="H357" s="519" t="s">
        <v>4260</v>
      </c>
      <c r="I357" s="519" t="s">
        <v>4198</v>
      </c>
      <c r="J357" s="519" t="s">
        <v>4199</v>
      </c>
      <c r="K357" s="519" t="s">
        <v>4200</v>
      </c>
      <c r="L357" s="519" t="s">
        <v>3929</v>
      </c>
      <c r="M357" s="519" t="s">
        <v>4201</v>
      </c>
      <c r="N357" s="519" t="s">
        <v>1761</v>
      </c>
      <c r="O357" s="519" t="s">
        <v>3551</v>
      </c>
    </row>
    <row r="358" spans="1:15" ht="33.75">
      <c r="A358" s="518"/>
      <c r="B358" s="519" t="s">
        <v>3860</v>
      </c>
      <c r="C358" s="519" t="s">
        <v>3930</v>
      </c>
      <c r="D358" s="519" t="s">
        <v>4202</v>
      </c>
      <c r="E358" s="519" t="s">
        <v>4203</v>
      </c>
      <c r="F358" s="519" t="s">
        <v>4204</v>
      </c>
      <c r="G358" s="519" t="s">
        <v>4202</v>
      </c>
      <c r="H358" s="519" t="s">
        <v>4260</v>
      </c>
      <c r="I358" s="519" t="s">
        <v>4205</v>
      </c>
      <c r="J358" s="519" t="s">
        <v>4206</v>
      </c>
      <c r="K358" s="519" t="s">
        <v>4207</v>
      </c>
      <c r="L358" s="519" t="s">
        <v>3931</v>
      </c>
      <c r="M358" s="519" t="s">
        <v>4208</v>
      </c>
      <c r="N358" s="519" t="s">
        <v>1761</v>
      </c>
      <c r="O358" s="519" t="s">
        <v>3551</v>
      </c>
    </row>
    <row r="359" spans="1:15" ht="33.75">
      <c r="A359" s="518"/>
      <c r="B359" s="519" t="s">
        <v>3932</v>
      </c>
      <c r="C359" s="519" t="s">
        <v>3933</v>
      </c>
      <c r="D359" s="519" t="s">
        <v>4209</v>
      </c>
      <c r="E359" s="519" t="s">
        <v>4210</v>
      </c>
      <c r="F359" s="519" t="s">
        <v>4211</v>
      </c>
      <c r="G359" s="519" t="s">
        <v>288</v>
      </c>
      <c r="H359" s="519" t="s">
        <v>4260</v>
      </c>
      <c r="I359" s="519" t="s">
        <v>4212</v>
      </c>
      <c r="J359" s="519" t="s">
        <v>4213</v>
      </c>
      <c r="K359" s="519" t="s">
        <v>4214</v>
      </c>
      <c r="L359" s="519" t="s">
        <v>3934</v>
      </c>
      <c r="M359" s="519" t="s">
        <v>4215</v>
      </c>
      <c r="N359" s="519" t="s">
        <v>1761</v>
      </c>
      <c r="O359" s="519" t="s">
        <v>3551</v>
      </c>
    </row>
    <row r="360" spans="1:15" ht="33.75">
      <c r="A360" s="518"/>
      <c r="B360" s="519" t="s">
        <v>3935</v>
      </c>
      <c r="C360" s="519" t="s">
        <v>3936</v>
      </c>
      <c r="D360" s="519" t="s">
        <v>3366</v>
      </c>
      <c r="E360" s="519" t="s">
        <v>4216</v>
      </c>
      <c r="F360" s="519" t="s">
        <v>4217</v>
      </c>
      <c r="G360" s="519" t="s">
        <v>3366</v>
      </c>
      <c r="H360" s="519" t="s">
        <v>4260</v>
      </c>
      <c r="I360" s="519" t="s">
        <v>6988</v>
      </c>
      <c r="J360" s="519" t="s">
        <v>6989</v>
      </c>
      <c r="K360" s="519" t="s">
        <v>6990</v>
      </c>
      <c r="L360" s="519" t="s">
        <v>3937</v>
      </c>
      <c r="M360" s="519" t="s">
        <v>5691</v>
      </c>
      <c r="N360" s="519" t="s">
        <v>1761</v>
      </c>
      <c r="O360" s="519" t="s">
        <v>3551</v>
      </c>
    </row>
    <row r="361" spans="1:15" ht="33.75">
      <c r="A361" s="518"/>
      <c r="B361" s="519" t="s">
        <v>3938</v>
      </c>
      <c r="C361" s="519" t="s">
        <v>3939</v>
      </c>
      <c r="D361" s="519" t="s">
        <v>6991</v>
      </c>
      <c r="E361" s="519" t="s">
        <v>6992</v>
      </c>
      <c r="F361" s="519"/>
      <c r="G361" s="519" t="s">
        <v>6991</v>
      </c>
      <c r="H361" s="519" t="s">
        <v>4256</v>
      </c>
      <c r="I361" s="519" t="s">
        <v>6993</v>
      </c>
      <c r="J361" s="519" t="s">
        <v>6994</v>
      </c>
      <c r="K361" s="519" t="s">
        <v>6995</v>
      </c>
      <c r="L361" s="519" t="s">
        <v>3940</v>
      </c>
      <c r="M361" s="519" t="s">
        <v>3941</v>
      </c>
      <c r="N361" s="519" t="s">
        <v>1754</v>
      </c>
      <c r="O361" s="519" t="s">
        <v>989</v>
      </c>
    </row>
    <row r="362" spans="1:15" ht="33.75">
      <c r="A362" s="518"/>
      <c r="B362" s="519" t="s">
        <v>3942</v>
      </c>
      <c r="C362" s="519" t="s">
        <v>3943</v>
      </c>
      <c r="D362" s="519" t="s">
        <v>6996</v>
      </c>
      <c r="E362" s="519" t="s">
        <v>6997</v>
      </c>
      <c r="F362" s="519" t="s">
        <v>6998</v>
      </c>
      <c r="G362" s="519" t="s">
        <v>6996</v>
      </c>
      <c r="H362" s="519" t="s">
        <v>4256</v>
      </c>
      <c r="I362" s="519" t="s">
        <v>6999</v>
      </c>
      <c r="J362" s="519" t="s">
        <v>7000</v>
      </c>
      <c r="K362" s="519" t="s">
        <v>7001</v>
      </c>
      <c r="L362" s="519" t="s">
        <v>3944</v>
      </c>
      <c r="M362" s="519" t="s">
        <v>3945</v>
      </c>
      <c r="N362" s="519" t="s">
        <v>1754</v>
      </c>
      <c r="O362" s="519" t="s">
        <v>989</v>
      </c>
    </row>
    <row r="364" ht="15.75">
      <c r="A364" s="524">
        <v>40946</v>
      </c>
    </row>
    <row r="365" ht="15.75">
      <c r="A365" s="525"/>
    </row>
    <row r="366" ht="15.75">
      <c r="A366" s="526" t="s">
        <v>3946</v>
      </c>
    </row>
    <row r="367" ht="15.75">
      <c r="A367" s="525"/>
    </row>
    <row r="368" ht="15.75">
      <c r="A368" s="74"/>
    </row>
    <row r="369" ht="15.75">
      <c r="A369" s="525" t="s">
        <v>6014</v>
      </c>
    </row>
    <row r="370" ht="15.75">
      <c r="A370" s="525"/>
    </row>
    <row r="371" ht="15.75">
      <c r="A371" s="526"/>
    </row>
    <row r="372" ht="15.75">
      <c r="A372" s="527" t="s">
        <v>3947</v>
      </c>
    </row>
    <row r="373" ht="15.75">
      <c r="A373" s="527" t="s">
        <v>3948</v>
      </c>
    </row>
    <row r="374" ht="15.75">
      <c r="A374" s="527" t="s">
        <v>3949</v>
      </c>
    </row>
    <row r="375" ht="15.75">
      <c r="A375" s="525"/>
    </row>
    <row r="376" ht="15.75">
      <c r="A376" s="520" t="s">
        <v>3950</v>
      </c>
    </row>
    <row r="377" ht="15.75">
      <c r="A377" s="526" t="s">
        <v>3951</v>
      </c>
    </row>
    <row r="378" ht="15.75">
      <c r="A378" s="526"/>
    </row>
    <row r="379" ht="15.75">
      <c r="A379" s="526" t="s">
        <v>5844</v>
      </c>
    </row>
    <row r="380" ht="15.75">
      <c r="A380" s="526"/>
    </row>
    <row r="381" ht="15.75">
      <c r="A381" s="528" t="s">
        <v>3952</v>
      </c>
    </row>
    <row r="382" ht="15.75">
      <c r="A382" s="528"/>
    </row>
    <row r="383" ht="15.75">
      <c r="A383" s="529" t="s">
        <v>6015</v>
      </c>
    </row>
    <row r="384" ht="15.75">
      <c r="A384" s="528" t="s">
        <v>3953</v>
      </c>
    </row>
    <row r="385" ht="15.75">
      <c r="A385" s="528" t="s">
        <v>5691</v>
      </c>
    </row>
    <row r="386" ht="15.75">
      <c r="A386" s="528"/>
    </row>
    <row r="387" ht="15.75">
      <c r="A387" s="530" t="s">
        <v>3954</v>
      </c>
    </row>
    <row r="388" ht="15.75">
      <c r="A388" s="528" t="s">
        <v>3955</v>
      </c>
    </row>
    <row r="389" ht="15.75">
      <c r="A389" s="528"/>
    </row>
    <row r="390" ht="15.75">
      <c r="A390" s="530" t="s">
        <v>3956</v>
      </c>
    </row>
    <row r="391" ht="15.75">
      <c r="A391" s="528" t="s">
        <v>3957</v>
      </c>
    </row>
    <row r="392" ht="15.75">
      <c r="A392" s="528" t="s">
        <v>3958</v>
      </c>
    </row>
    <row r="393" ht="15.75">
      <c r="A393" s="528" t="s">
        <v>3959</v>
      </c>
    </row>
    <row r="394" ht="15.75">
      <c r="A394" s="528" t="s">
        <v>3960</v>
      </c>
    </row>
    <row r="395" ht="15.75">
      <c r="A395" s="528" t="s">
        <v>6318</v>
      </c>
    </row>
    <row r="396" ht="15.75">
      <c r="A396" s="528" t="s">
        <v>3961</v>
      </c>
    </row>
    <row r="397" ht="15.75">
      <c r="A397" s="528" t="s">
        <v>5584</v>
      </c>
    </row>
    <row r="398" ht="15.75">
      <c r="A398" s="528" t="s">
        <v>3962</v>
      </c>
    </row>
    <row r="399" ht="15.75">
      <c r="A399" s="528"/>
    </row>
    <row r="400" ht="15.75">
      <c r="A400" s="521" t="s">
        <v>3963</v>
      </c>
    </row>
    <row r="401" ht="15.75">
      <c r="A401" s="531"/>
    </row>
    <row r="402" ht="15.75">
      <c r="A402" s="526"/>
    </row>
    <row r="403" ht="15.75">
      <c r="A403" s="525"/>
    </row>
    <row r="404" ht="15.75">
      <c r="A404" s="526"/>
    </row>
    <row r="405" ht="15.75">
      <c r="A405" s="525"/>
    </row>
    <row r="406" ht="15.75">
      <c r="A406" s="525"/>
    </row>
    <row r="407" ht="15.75">
      <c r="A407" s="522" t="s">
        <v>3964</v>
      </c>
    </row>
    <row r="408" ht="15.75">
      <c r="A408" s="525"/>
    </row>
    <row r="409" ht="15.75">
      <c r="A409" s="523" t="s">
        <v>3965</v>
      </c>
    </row>
    <row r="410" ht="15.75">
      <c r="A410" s="525"/>
    </row>
  </sheetData>
  <sheetProtection/>
  <mergeCells count="5">
    <mergeCell ref="A156:E156"/>
    <mergeCell ref="A1:I1"/>
    <mergeCell ref="A2:I2"/>
    <mergeCell ref="A48:I48"/>
    <mergeCell ref="A49:I49"/>
  </mergeCells>
  <hyperlinks>
    <hyperlink ref="I17" r:id="rId1" display="mailto:iwine@sbcglobal.net"/>
    <hyperlink ref="I22" r:id="rId2" display="mailto:iwine@sbcglobal.net"/>
    <hyperlink ref="I33" r:id="rId3" display="mailto:iwine@sbcglobal.net"/>
    <hyperlink ref="I42" r:id="rId4" display="danni@quintessentialwines.com"/>
    <hyperlink ref="I13" r:id="rId5" display="mailto:keith@wildwestwines.com"/>
    <hyperlink ref="I28" r:id="rId6" display="joe@quintessentialwines.com"/>
    <hyperlink ref="I31" r:id="rId7" display="joe@quintessentialwines.com"/>
    <hyperlink ref="I32" r:id="rId8" display="joe@quintessentialwines.com"/>
    <hyperlink ref="I10" r:id="rId9" display="megan@quintessentialwines.com"/>
    <hyperlink ref="I7" r:id="rId10" display="stevejr@quintessentialwines.com"/>
    <hyperlink ref="I14" r:id="rId11" display="ryan@quintessentialwines.com"/>
    <hyperlink ref="I15" r:id="rId12" display="ryan@quintessentialwines.com"/>
    <hyperlink ref="I46" r:id="rId13" display="ryan@quintessentialwines.com"/>
    <hyperlink ref="I26" r:id="rId14" display="Ems3307@aol.com"/>
    <hyperlink ref="I19" r:id="rId15" display="tj@quintessentialwines.com"/>
    <hyperlink ref="I36" r:id="rId16" display="dianna@quintessentialwines.com"/>
    <hyperlink ref="I6" r:id="rId17" display="jill@quintessentialwines.com"/>
    <hyperlink ref="I35" r:id="rId18" display="eric@quintessentialwines.com"/>
    <hyperlink ref="I45" r:id="rId19" display="eric@quintessentialwines.com"/>
    <hyperlink ref="I4" r:id="rId20" display="will@quintessentialwines.com"/>
    <hyperlink ref="I11" r:id="rId21" display="will@quintessentialwines.com"/>
    <hyperlink ref="I25" r:id="rId22" display="will@quintessentialwines.com"/>
    <hyperlink ref="I37" r:id="rId23" display="will@quintessentialwines.com"/>
    <hyperlink ref="I8" r:id="rId24" display="johnniev@cocbm.com"/>
    <hyperlink ref="I30" r:id="rId25" display="jill@quintessentialwines.com"/>
    <hyperlink ref="I5" r:id="rId26" display="clintwine@kc.rr.com"/>
    <hyperlink ref="I16" r:id="rId27" display="clintwine@kc.rr.com"/>
    <hyperlink ref="I24" r:id="rId28" display="clintwine@kc.rr.com"/>
    <hyperlink ref="I34" r:id="rId29" display="clintwine@kc.rr.com"/>
    <hyperlink ref="I9" r:id="rId30" display="garys@quintessentialwines.com"/>
    <hyperlink ref="I21" r:id="rId31" display="grapevine@millenicom.com"/>
    <hyperlink ref="I29" r:id="rId32" display="jill@quintessentialwines.com"/>
    <hyperlink ref="I44" r:id="rId33" display="Wineslr@aol.com"/>
    <hyperlink ref="I18" r:id="rId34" display="bttmmyr@bellsouth.net"/>
    <hyperlink ref="I64" r:id="rId35" display="mailto:iwine@sbcglobal.net"/>
    <hyperlink ref="I69" r:id="rId36" display="mailto:iwine@sbcglobal.net"/>
    <hyperlink ref="I80" r:id="rId37" display="mailto:iwine@sbcglobal.net"/>
    <hyperlink ref="I89" r:id="rId38" display="danni@quintessentialwines.com"/>
    <hyperlink ref="I60" r:id="rId39" display="mailto:keith@wildwestwines.com"/>
    <hyperlink ref="I57" r:id="rId40" display="megan@quintessentialwines.com"/>
    <hyperlink ref="I54" r:id="rId41" display="stevejr@quintessentialwines.com"/>
    <hyperlink ref="I94" r:id="rId42" display="ryan@quintessentialwines.com"/>
    <hyperlink ref="I61" r:id="rId43" display="ryan@quintessentialwines.com"/>
    <hyperlink ref="I62" r:id="rId44" display="ryan@quintessentialwines.com"/>
    <hyperlink ref="I73" r:id="rId45" display="Ems3307@aol.com"/>
    <hyperlink ref="I91" r:id="rId46" display="Wineslr@aol.com"/>
    <hyperlink ref="I92" r:id="rId47" display="Wineslr@aol.com"/>
    <hyperlink ref="I66" r:id="rId48" display="tj@quintessentialwines.com"/>
    <hyperlink ref="I75" r:id="rId49" display="joe@quintessentialwines.com"/>
    <hyperlink ref="I78" r:id="rId50" display="joe@quintessentialwines.com"/>
    <hyperlink ref="I79" r:id="rId51" display="joe@quintessentialwines.com"/>
    <hyperlink ref="I83" r:id="rId52" display="dianna@quintessentialwines.com"/>
    <hyperlink ref="I53" r:id="rId53" display="jill@quintessentialwines.com"/>
    <hyperlink ref="I93" r:id="rId54" display="eric@quintessentialwines.com"/>
    <hyperlink ref="I82" r:id="rId55" display="eric@quintessentialwines.com"/>
    <hyperlink ref="I51" r:id="rId56" display="will@quintessentialwines.com"/>
    <hyperlink ref="I58" r:id="rId57" display="will@quintessentialwines.com"/>
    <hyperlink ref="I72" r:id="rId58" display="will@quintessentialwines.com"/>
    <hyperlink ref="I84" r:id="rId59" display="will@quintessentialwines.com"/>
    <hyperlink ref="I55" r:id="rId60" display="johnniev@cocbm.com"/>
    <hyperlink ref="I77" r:id="rId61" display="jill@quintessentialwines.com"/>
    <hyperlink ref="I52" r:id="rId62" display="clintwine@kc.rr.com"/>
    <hyperlink ref="I63" r:id="rId63" display="clintwine@kc.rr.com"/>
    <hyperlink ref="I71" r:id="rId64" display="clintwine@kc.rr.com"/>
    <hyperlink ref="I81" r:id="rId65" display="clintwine@kc.rr.com"/>
    <hyperlink ref="I56" r:id="rId66" display="garys@quintessentialwines.com"/>
    <hyperlink ref="I68" r:id="rId67" display="grapevine@millenicom.com"/>
    <hyperlink ref="I76" r:id="rId68" display="jill@quintessentialwines.com"/>
    <hyperlink ref="I65" r:id="rId69" display="bttmmyr@bellsouth.net"/>
  </hyperlinks>
  <printOptions/>
  <pageMargins left="0.75" right="0.75" top="0.43" bottom="0.32" header="0.24" footer="0.16"/>
  <pageSetup horizontalDpi="600" verticalDpi="600" orientation="portrait" scale="39" r:id="rId71"/>
  <headerFooter alignWithMargins="0">
    <oddFooter>&amp;C&amp;"Bradley Hand ITC,Regular"&amp;12&amp;F&amp;R&amp;"Bradley Hand ITC,Regular"&amp;12Page &amp;P</oddFooter>
  </headerFooter>
  <drawing r:id="rId70"/>
</worksheet>
</file>

<file path=xl/worksheets/sheet12.xml><?xml version="1.0" encoding="utf-8"?>
<worksheet xmlns="http://schemas.openxmlformats.org/spreadsheetml/2006/main" xmlns:r="http://schemas.openxmlformats.org/officeDocument/2006/relationships">
  <sheetPr>
    <tabColor rgb="FF00B0F0"/>
  </sheetPr>
  <dimension ref="A1:I31"/>
  <sheetViews>
    <sheetView zoomScalePageLayoutView="0" workbookViewId="0" topLeftCell="A1">
      <selection activeCell="A32" sqref="A1:IV16384"/>
    </sheetView>
  </sheetViews>
  <sheetFormatPr defaultColWidth="9.140625" defaultRowHeight="15"/>
  <cols>
    <col min="1" max="1" width="32.140625" style="0" customWidth="1"/>
    <col min="2" max="2" width="23.00390625" style="0" bestFit="1" customWidth="1"/>
    <col min="3" max="3" width="14.57421875" style="0" bestFit="1" customWidth="1"/>
    <col min="4" max="4" width="8.00390625" style="0" bestFit="1" customWidth="1"/>
    <col min="5" max="5" width="7.57421875" style="0" bestFit="1" customWidth="1"/>
    <col min="6" max="6" width="12.421875" style="0" bestFit="1" customWidth="1"/>
    <col min="7" max="7" width="24.57421875" style="0" bestFit="1" customWidth="1"/>
    <col min="8" max="8" width="14.28125" style="0" bestFit="1" customWidth="1"/>
    <col min="9" max="9" width="28.00390625" style="0" bestFit="1" customWidth="1"/>
  </cols>
  <sheetData>
    <row r="1" spans="1:9" ht="15">
      <c r="A1" s="71"/>
      <c r="B1" s="55"/>
      <c r="C1" s="55"/>
      <c r="D1" s="64"/>
      <c r="E1" s="64"/>
      <c r="F1" s="55"/>
      <c r="G1" s="55"/>
      <c r="H1" s="55"/>
      <c r="I1" s="58"/>
    </row>
    <row r="2" spans="1:9" ht="15">
      <c r="A2" s="59"/>
      <c r="B2" s="56"/>
      <c r="C2" s="56"/>
      <c r="D2" s="65"/>
      <c r="E2" s="65"/>
      <c r="F2" s="56"/>
      <c r="G2" s="56"/>
      <c r="H2" s="56"/>
      <c r="I2" s="60"/>
    </row>
    <row r="3" spans="1:9" ht="15">
      <c r="A3" s="59"/>
      <c r="B3" s="56"/>
      <c r="C3" s="56"/>
      <c r="D3" s="65"/>
      <c r="E3" s="65"/>
      <c r="F3" s="56"/>
      <c r="G3" s="56"/>
      <c r="H3" s="56"/>
      <c r="I3" s="60"/>
    </row>
    <row r="4" spans="1:9" ht="15">
      <c r="A4" s="59"/>
      <c r="B4" s="56"/>
      <c r="C4" s="56"/>
      <c r="D4" s="65"/>
      <c r="E4" s="65"/>
      <c r="F4" s="56"/>
      <c r="G4" s="56"/>
      <c r="H4" s="56"/>
      <c r="I4" s="60"/>
    </row>
    <row r="5" spans="1:9" ht="15">
      <c r="A5" s="61"/>
      <c r="B5" s="57"/>
      <c r="C5" s="57"/>
      <c r="D5" s="66"/>
      <c r="E5" s="66"/>
      <c r="F5" s="57"/>
      <c r="G5" s="57"/>
      <c r="H5" s="57"/>
      <c r="I5" s="62"/>
    </row>
    <row r="6" spans="1:9" ht="23.25">
      <c r="A6" s="717" t="s">
        <v>1539</v>
      </c>
      <c r="B6" s="718"/>
      <c r="C6" s="718"/>
      <c r="D6" s="718"/>
      <c r="E6" s="718"/>
      <c r="F6" s="718"/>
      <c r="G6" s="718"/>
      <c r="H6" s="718"/>
      <c r="I6" s="719"/>
    </row>
    <row r="7" spans="1:9" ht="18">
      <c r="A7" s="67" t="s">
        <v>2313</v>
      </c>
      <c r="B7" s="67" t="s">
        <v>4277</v>
      </c>
      <c r="C7" s="69" t="s">
        <v>2314</v>
      </c>
      <c r="D7" s="68" t="s">
        <v>4270</v>
      </c>
      <c r="E7" s="68" t="s">
        <v>3371</v>
      </c>
      <c r="F7" s="68" t="s">
        <v>4278</v>
      </c>
      <c r="G7" s="67" t="s">
        <v>4279</v>
      </c>
      <c r="H7" s="69" t="s">
        <v>3373</v>
      </c>
      <c r="I7" s="68" t="s">
        <v>4279</v>
      </c>
    </row>
    <row r="8" spans="1:9" ht="15">
      <c r="A8" s="7" t="s">
        <v>1540</v>
      </c>
      <c r="B8" s="7" t="s">
        <v>1541</v>
      </c>
      <c r="C8" s="7" t="s">
        <v>278</v>
      </c>
      <c r="D8" s="63" t="s">
        <v>4265</v>
      </c>
      <c r="E8" s="63">
        <v>10022</v>
      </c>
      <c r="F8" s="7" t="s">
        <v>1542</v>
      </c>
      <c r="G8" s="39" t="s">
        <v>1543</v>
      </c>
      <c r="H8" s="7" t="s">
        <v>233</v>
      </c>
      <c r="I8" s="39" t="s">
        <v>1544</v>
      </c>
    </row>
    <row r="9" spans="1:9" ht="15">
      <c r="A9" s="7" t="s">
        <v>1545</v>
      </c>
      <c r="B9" s="7" t="s">
        <v>1546</v>
      </c>
      <c r="C9" s="7" t="s">
        <v>278</v>
      </c>
      <c r="D9" s="63" t="s">
        <v>4265</v>
      </c>
      <c r="E9" s="63">
        <v>10023</v>
      </c>
      <c r="F9" s="7" t="s">
        <v>1547</v>
      </c>
      <c r="G9" s="39" t="s">
        <v>1548</v>
      </c>
      <c r="H9" s="7" t="s">
        <v>233</v>
      </c>
      <c r="I9" s="39" t="s">
        <v>1544</v>
      </c>
    </row>
    <row r="10" spans="1:9" ht="15">
      <c r="A10" s="7" t="s">
        <v>1549</v>
      </c>
      <c r="B10" s="70" t="s">
        <v>1550</v>
      </c>
      <c r="C10" s="7" t="s">
        <v>278</v>
      </c>
      <c r="D10" s="63" t="s">
        <v>4265</v>
      </c>
      <c r="E10" s="63">
        <v>10281</v>
      </c>
      <c r="F10" s="70" t="s">
        <v>1551</v>
      </c>
      <c r="G10" s="39" t="s">
        <v>1552</v>
      </c>
      <c r="H10" s="7" t="s">
        <v>233</v>
      </c>
      <c r="I10" s="39" t="s">
        <v>1544</v>
      </c>
    </row>
    <row r="11" spans="1:9" ht="15">
      <c r="A11" s="7" t="s">
        <v>1553</v>
      </c>
      <c r="B11" s="70" t="s">
        <v>1554</v>
      </c>
      <c r="C11" s="7" t="s">
        <v>3316</v>
      </c>
      <c r="D11" s="63" t="s">
        <v>4262</v>
      </c>
      <c r="E11" s="63">
        <v>20006</v>
      </c>
      <c r="F11" s="70" t="s">
        <v>1555</v>
      </c>
      <c r="G11" s="39" t="s">
        <v>1556</v>
      </c>
      <c r="H11" s="7" t="s">
        <v>240</v>
      </c>
      <c r="I11" s="39" t="s">
        <v>1557</v>
      </c>
    </row>
    <row r="12" spans="1:9" ht="15">
      <c r="A12" s="7" t="s">
        <v>1558</v>
      </c>
      <c r="B12" s="70" t="s">
        <v>1559</v>
      </c>
      <c r="C12" s="7" t="s">
        <v>235</v>
      </c>
      <c r="D12" s="63" t="s">
        <v>4247</v>
      </c>
      <c r="E12" s="63">
        <v>89109</v>
      </c>
      <c r="F12" s="70" t="s">
        <v>1560</v>
      </c>
      <c r="G12" s="39"/>
      <c r="H12" s="7" t="s">
        <v>2319</v>
      </c>
      <c r="I12" s="39" t="s">
        <v>3437</v>
      </c>
    </row>
    <row r="13" spans="1:9" ht="15">
      <c r="A13" s="72"/>
      <c r="B13" s="72"/>
      <c r="C13" s="72"/>
      <c r="D13" s="72"/>
      <c r="E13" s="72"/>
      <c r="F13" s="72"/>
      <c r="G13" s="72"/>
      <c r="H13" s="72"/>
      <c r="I13" s="72"/>
    </row>
    <row r="14" spans="1:9" ht="15">
      <c r="A14" s="51" t="s">
        <v>1525</v>
      </c>
      <c r="B14" s="55"/>
      <c r="C14" s="55"/>
      <c r="D14" s="55"/>
      <c r="E14" s="55"/>
      <c r="F14" s="55"/>
      <c r="G14" s="55"/>
      <c r="H14" s="55"/>
      <c r="I14" s="58"/>
    </row>
    <row r="15" spans="1:9" ht="15">
      <c r="A15" s="59" t="s">
        <v>1526</v>
      </c>
      <c r="B15" s="56"/>
      <c r="C15" s="56"/>
      <c r="D15" s="56"/>
      <c r="E15" s="56"/>
      <c r="F15" s="56"/>
      <c r="G15" s="56"/>
      <c r="H15" s="56"/>
      <c r="I15" s="60"/>
    </row>
    <row r="16" spans="1:9" ht="15">
      <c r="A16" s="52" t="s">
        <v>1527</v>
      </c>
      <c r="B16" s="56"/>
      <c r="C16" s="56"/>
      <c r="D16" s="56"/>
      <c r="E16" s="56"/>
      <c r="F16" s="56"/>
      <c r="G16" s="56"/>
      <c r="H16" s="56"/>
      <c r="I16" s="60"/>
    </row>
    <row r="17" spans="1:9" ht="15">
      <c r="A17" s="52" t="s">
        <v>1528</v>
      </c>
      <c r="B17" s="56"/>
      <c r="C17" s="56"/>
      <c r="D17" s="56"/>
      <c r="E17" s="56"/>
      <c r="F17" s="56"/>
      <c r="G17" s="56"/>
      <c r="H17" s="56"/>
      <c r="I17" s="60"/>
    </row>
    <row r="18" spans="1:9" ht="15">
      <c r="A18" s="59"/>
      <c r="B18" s="56"/>
      <c r="C18" s="56"/>
      <c r="D18" s="56"/>
      <c r="E18" s="56"/>
      <c r="F18" s="56"/>
      <c r="G18" s="56"/>
      <c r="H18" s="56"/>
      <c r="I18" s="60"/>
    </row>
    <row r="19" spans="1:9" ht="15">
      <c r="A19" s="53" t="s">
        <v>1529</v>
      </c>
      <c r="B19" s="56"/>
      <c r="C19" s="56"/>
      <c r="D19" s="56"/>
      <c r="E19" s="56"/>
      <c r="F19" s="56"/>
      <c r="G19" s="56"/>
      <c r="H19" s="56"/>
      <c r="I19" s="60"/>
    </row>
    <row r="20" spans="1:9" ht="15">
      <c r="A20" s="59" t="s">
        <v>1530</v>
      </c>
      <c r="B20" s="56"/>
      <c r="C20" s="56"/>
      <c r="D20" s="56"/>
      <c r="E20" s="56"/>
      <c r="F20" s="56"/>
      <c r="G20" s="56"/>
      <c r="H20" s="56"/>
      <c r="I20" s="60"/>
    </row>
    <row r="21" spans="1:9" ht="15">
      <c r="A21" s="720" t="s">
        <v>1531</v>
      </c>
      <c r="B21" s="721"/>
      <c r="C21" s="721"/>
      <c r="D21" s="721"/>
      <c r="E21" s="721"/>
      <c r="F21" s="721"/>
      <c r="G21" s="721"/>
      <c r="H21" s="721"/>
      <c r="I21" s="722"/>
    </row>
    <row r="22" spans="1:9" ht="15">
      <c r="A22" s="720"/>
      <c r="B22" s="721"/>
      <c r="C22" s="721"/>
      <c r="D22" s="721"/>
      <c r="E22" s="721"/>
      <c r="F22" s="721"/>
      <c r="G22" s="721"/>
      <c r="H22" s="721"/>
      <c r="I22" s="722"/>
    </row>
    <row r="23" spans="1:9" ht="15">
      <c r="A23" s="53" t="s">
        <v>1532</v>
      </c>
      <c r="B23" s="56"/>
      <c r="C23" s="56"/>
      <c r="D23" s="56"/>
      <c r="E23" s="56"/>
      <c r="F23" s="56"/>
      <c r="G23" s="56"/>
      <c r="H23" s="56"/>
      <c r="I23" s="60"/>
    </row>
    <row r="24" spans="1:9" ht="15">
      <c r="A24" s="59" t="s">
        <v>1526</v>
      </c>
      <c r="B24" s="56"/>
      <c r="C24" s="56"/>
      <c r="D24" s="56"/>
      <c r="E24" s="56"/>
      <c r="F24" s="56"/>
      <c r="G24" s="56"/>
      <c r="H24" s="56"/>
      <c r="I24" s="60"/>
    </row>
    <row r="25" spans="1:9" ht="15">
      <c r="A25" s="52" t="s">
        <v>1533</v>
      </c>
      <c r="B25" s="56"/>
      <c r="C25" s="56"/>
      <c r="D25" s="56"/>
      <c r="E25" s="56"/>
      <c r="F25" s="56"/>
      <c r="G25" s="56"/>
      <c r="H25" s="56"/>
      <c r="I25" s="60"/>
    </row>
    <row r="26" spans="1:9" ht="15">
      <c r="A26" s="59"/>
      <c r="B26" s="56"/>
      <c r="C26" s="56"/>
      <c r="D26" s="56"/>
      <c r="E26" s="56"/>
      <c r="F26" s="56"/>
      <c r="G26" s="56"/>
      <c r="H26" s="56"/>
      <c r="I26" s="60"/>
    </row>
    <row r="27" spans="1:9" ht="15">
      <c r="A27" s="54" t="s">
        <v>1534</v>
      </c>
      <c r="B27" s="56"/>
      <c r="C27" s="56"/>
      <c r="D27" s="56"/>
      <c r="E27" s="56"/>
      <c r="F27" s="56"/>
      <c r="G27" s="56"/>
      <c r="H27" s="56"/>
      <c r="I27" s="60"/>
    </row>
    <row r="28" spans="1:9" ht="15">
      <c r="A28" s="52" t="s">
        <v>1535</v>
      </c>
      <c r="B28" s="56"/>
      <c r="C28" s="56"/>
      <c r="D28" s="56"/>
      <c r="E28" s="56"/>
      <c r="F28" s="56"/>
      <c r="G28" s="56"/>
      <c r="H28" s="56"/>
      <c r="I28" s="60"/>
    </row>
    <row r="29" spans="1:9" ht="15">
      <c r="A29" s="52" t="s">
        <v>1536</v>
      </c>
      <c r="B29" s="56"/>
      <c r="C29" s="56"/>
      <c r="D29" s="56"/>
      <c r="E29" s="56"/>
      <c r="F29" s="56"/>
      <c r="G29" s="56"/>
      <c r="H29" s="56"/>
      <c r="I29" s="60"/>
    </row>
    <row r="30" spans="1:9" ht="15">
      <c r="A30" s="52" t="s">
        <v>1537</v>
      </c>
      <c r="B30" s="56"/>
      <c r="C30" s="56"/>
      <c r="D30" s="56"/>
      <c r="E30" s="56"/>
      <c r="F30" s="56"/>
      <c r="G30" s="56"/>
      <c r="H30" s="56"/>
      <c r="I30" s="60"/>
    </row>
    <row r="31" spans="1:9" ht="15">
      <c r="A31" s="61"/>
      <c r="B31" s="57"/>
      <c r="C31" s="57"/>
      <c r="D31" s="57"/>
      <c r="E31" s="57"/>
      <c r="F31" s="57"/>
      <c r="G31" s="57"/>
      <c r="H31" s="57"/>
      <c r="I31" s="62"/>
    </row>
  </sheetData>
  <sheetProtection/>
  <mergeCells count="2">
    <mergeCell ref="A6:I6"/>
    <mergeCell ref="A21:I22"/>
  </mergeCells>
  <hyperlinks>
    <hyperlink ref="I8" r:id="rId1" display="joe@quintessentialwines.com"/>
    <hyperlink ref="G8" r:id="rId2" display="mailto:PJC1884@pjclarkes.com"/>
    <hyperlink ref="G9" r:id="rId3" display="mailto:PJCLincoln@pjclarkes.com"/>
    <hyperlink ref="G10" r:id="rId4" display="mailto:PJCHudson@pjclarkes.com"/>
    <hyperlink ref="I9" r:id="rId5" display="joe@quintessentialwines.com"/>
    <hyperlink ref="I10" r:id="rId6" display="joe@quintessentialwines.com"/>
    <hyperlink ref="G11" r:id="rId7" display="mailto:pjc1600@pjclarkes.com"/>
    <hyperlink ref="I11" r:id="rId8" display="steve@quintessentialwines.com"/>
    <hyperlink ref="I12" r:id="rId9" display="jill@quintessentialwines.com"/>
  </hyperlinks>
  <printOptions/>
  <pageMargins left="0.7" right="0.7" top="0.75" bottom="0.75" header="0.3" footer="0.3"/>
  <pageSetup horizontalDpi="600" verticalDpi="600" orientation="landscape" scale="74" r:id="rId11"/>
  <drawing r:id="rId10"/>
</worksheet>
</file>

<file path=xl/worksheets/sheet13.xml><?xml version="1.0" encoding="utf-8"?>
<worksheet xmlns="http://schemas.openxmlformats.org/spreadsheetml/2006/main" xmlns:r="http://schemas.openxmlformats.org/officeDocument/2006/relationships">
  <sheetPr>
    <tabColor rgb="FF00B0F0"/>
  </sheetPr>
  <dimension ref="A1:S461"/>
  <sheetViews>
    <sheetView zoomScalePageLayoutView="0" workbookViewId="0" topLeftCell="A1">
      <pane xSplit="2" ySplit="1" topLeftCell="C459" activePane="bottomRight" state="frozen"/>
      <selection pane="topLeft" activeCell="A3" sqref="A3"/>
      <selection pane="topRight" activeCell="A3" sqref="A3"/>
      <selection pane="bottomLeft" activeCell="A3" sqref="A3"/>
      <selection pane="bottomRight" activeCell="A461" sqref="A461:L461"/>
    </sheetView>
  </sheetViews>
  <sheetFormatPr defaultColWidth="8.8515625" defaultRowHeight="15"/>
  <cols>
    <col min="1" max="1" width="7.421875" style="432" customWidth="1"/>
    <col min="2" max="2" width="5.57421875" style="432" customWidth="1"/>
    <col min="3" max="3" width="11.421875" style="432" customWidth="1"/>
    <col min="4" max="4" width="8.7109375" style="432" customWidth="1"/>
    <col min="5" max="5" width="52.8515625" style="432" customWidth="1"/>
    <col min="6" max="6" width="31.7109375" style="432" customWidth="1"/>
    <col min="7" max="7" width="14.57421875" style="432" customWidth="1"/>
    <col min="8" max="8" width="15.140625" style="432" customWidth="1"/>
    <col min="9" max="9" width="6.00390625" style="432" customWidth="1"/>
    <col min="10" max="10" width="12.140625" style="461" customWidth="1"/>
    <col min="11" max="11" width="8.8515625" style="432" customWidth="1"/>
    <col min="12" max="12" width="17.8515625" style="432" customWidth="1"/>
    <col min="13" max="13" width="10.57421875" style="432" customWidth="1"/>
    <col min="14" max="14" width="8.00390625" style="432" hidden="1" customWidth="1"/>
    <col min="15" max="15" width="11.421875" style="432" customWidth="1"/>
    <col min="16" max="16" width="7.8515625" style="432" customWidth="1"/>
    <col min="17" max="17" width="10.7109375" style="432" customWidth="1"/>
    <col min="18" max="18" width="11.140625" style="432" customWidth="1"/>
    <col min="19" max="19" width="11.28125" style="432" customWidth="1"/>
    <col min="20" max="16384" width="8.8515625" style="432" customWidth="1"/>
  </cols>
  <sheetData>
    <row r="1" spans="1:19" ht="22.5">
      <c r="A1" s="428" t="s">
        <v>3057</v>
      </c>
      <c r="B1" s="429" t="s">
        <v>3058</v>
      </c>
      <c r="C1" s="430" t="s">
        <v>3059</v>
      </c>
      <c r="D1" s="430" t="s">
        <v>3060</v>
      </c>
      <c r="E1" s="430" t="s">
        <v>3061</v>
      </c>
      <c r="F1" s="430" t="s">
        <v>3062</v>
      </c>
      <c r="G1" s="430" t="s">
        <v>3063</v>
      </c>
      <c r="H1" s="430" t="s">
        <v>2314</v>
      </c>
      <c r="I1" s="430" t="s">
        <v>4270</v>
      </c>
      <c r="J1" s="430" t="s">
        <v>3064</v>
      </c>
      <c r="K1" s="430" t="s">
        <v>3065</v>
      </c>
      <c r="L1" s="430" t="s">
        <v>3066</v>
      </c>
      <c r="M1" s="431" t="s">
        <v>3067</v>
      </c>
      <c r="N1" s="431" t="s">
        <v>3068</v>
      </c>
      <c r="O1" s="431" t="s">
        <v>3069</v>
      </c>
      <c r="P1" s="430" t="s">
        <v>3070</v>
      </c>
      <c r="Q1" s="430" t="s">
        <v>2315</v>
      </c>
      <c r="R1" s="430" t="s">
        <v>3372</v>
      </c>
      <c r="S1" s="430" t="s">
        <v>3071</v>
      </c>
    </row>
    <row r="2" spans="1:19" ht="22.5">
      <c r="A2" s="433"/>
      <c r="B2" s="433">
        <v>350</v>
      </c>
      <c r="C2" s="434" t="s">
        <v>3072</v>
      </c>
      <c r="D2" s="434" t="s">
        <v>3073</v>
      </c>
      <c r="E2" s="434" t="s">
        <v>3074</v>
      </c>
      <c r="F2" s="434" t="s">
        <v>3075</v>
      </c>
      <c r="G2" s="434"/>
      <c r="H2" s="434" t="s">
        <v>3076</v>
      </c>
      <c r="I2" s="434" t="s">
        <v>3077</v>
      </c>
      <c r="J2" s="434"/>
      <c r="K2" s="435" t="s">
        <v>3078</v>
      </c>
      <c r="L2" s="434"/>
      <c r="M2" s="436" t="s">
        <v>3079</v>
      </c>
      <c r="N2" s="437"/>
      <c r="O2" s="438" t="s">
        <v>3080</v>
      </c>
      <c r="P2" s="434">
        <v>74</v>
      </c>
      <c r="Q2" s="434" t="s">
        <v>5580</v>
      </c>
      <c r="R2" s="434" t="s">
        <v>5581</v>
      </c>
      <c r="S2" s="434" t="s">
        <v>5582</v>
      </c>
    </row>
    <row r="3" spans="1:19" ht="22.5">
      <c r="A3" s="433"/>
      <c r="B3" s="433">
        <v>3272</v>
      </c>
      <c r="C3" s="434" t="s">
        <v>5583</v>
      </c>
      <c r="D3" s="434" t="s">
        <v>5584</v>
      </c>
      <c r="E3" s="434" t="s">
        <v>5585</v>
      </c>
      <c r="F3" s="434" t="s">
        <v>5586</v>
      </c>
      <c r="G3" s="434"/>
      <c r="H3" s="434" t="s">
        <v>3349</v>
      </c>
      <c r="I3" s="434" t="s">
        <v>4230</v>
      </c>
      <c r="J3" s="434"/>
      <c r="K3" s="435" t="s">
        <v>3078</v>
      </c>
      <c r="L3" s="434"/>
      <c r="M3" s="439" t="s">
        <v>5587</v>
      </c>
      <c r="N3" s="437"/>
      <c r="O3" s="438" t="s">
        <v>3080</v>
      </c>
      <c r="P3" s="434">
        <v>136</v>
      </c>
      <c r="Q3" s="434" t="s">
        <v>5588</v>
      </c>
      <c r="R3" s="434" t="s">
        <v>5589</v>
      </c>
      <c r="S3" s="434" t="s">
        <v>5582</v>
      </c>
    </row>
    <row r="4" spans="1:19" ht="22.5">
      <c r="A4" s="440"/>
      <c r="B4" s="440">
        <v>879</v>
      </c>
      <c r="C4" s="434" t="s">
        <v>5590</v>
      </c>
      <c r="D4" s="434" t="s">
        <v>5591</v>
      </c>
      <c r="E4" s="441" t="s">
        <v>5592</v>
      </c>
      <c r="F4" s="435" t="s">
        <v>5593</v>
      </c>
      <c r="G4" s="442"/>
      <c r="H4" s="435" t="s">
        <v>6028</v>
      </c>
      <c r="I4" s="435" t="s">
        <v>4230</v>
      </c>
      <c r="J4" s="435"/>
      <c r="K4" s="435" t="s">
        <v>3078</v>
      </c>
      <c r="L4" s="442"/>
      <c r="M4" s="435" t="s">
        <v>5594</v>
      </c>
      <c r="N4" s="442"/>
      <c r="O4" s="438" t="s">
        <v>3080</v>
      </c>
      <c r="P4" s="434">
        <v>150</v>
      </c>
      <c r="Q4" s="434" t="s">
        <v>5595</v>
      </c>
      <c r="R4" s="434" t="s">
        <v>5596</v>
      </c>
      <c r="S4" s="435" t="s">
        <v>5582</v>
      </c>
    </row>
    <row r="5" spans="1:19" ht="22.5">
      <c r="A5" s="443">
        <v>5121</v>
      </c>
      <c r="B5" s="433">
        <v>115</v>
      </c>
      <c r="C5" s="434" t="s">
        <v>5597</v>
      </c>
      <c r="D5" s="434" t="s">
        <v>3073</v>
      </c>
      <c r="E5" s="434" t="s">
        <v>5598</v>
      </c>
      <c r="F5" s="434" t="s">
        <v>5599</v>
      </c>
      <c r="G5" s="434"/>
      <c r="H5" s="434" t="s">
        <v>3349</v>
      </c>
      <c r="I5" s="434" t="s">
        <v>4230</v>
      </c>
      <c r="J5" s="434"/>
      <c r="K5" s="434" t="s">
        <v>3078</v>
      </c>
      <c r="L5" s="434" t="s">
        <v>5600</v>
      </c>
      <c r="M5" s="436">
        <v>35203</v>
      </c>
      <c r="N5" s="437"/>
      <c r="O5" s="437" t="s">
        <v>5601</v>
      </c>
      <c r="P5" s="434">
        <v>757</v>
      </c>
      <c r="Q5" s="434" t="s">
        <v>5602</v>
      </c>
      <c r="R5" s="434" t="s">
        <v>5603</v>
      </c>
      <c r="S5" s="434" t="s">
        <v>5604</v>
      </c>
    </row>
    <row r="6" spans="1:19" ht="22.5">
      <c r="A6" s="440"/>
      <c r="B6" s="440">
        <v>1560</v>
      </c>
      <c r="C6" s="434" t="s">
        <v>5583</v>
      </c>
      <c r="D6" s="435" t="s">
        <v>5605</v>
      </c>
      <c r="E6" s="435" t="s">
        <v>5606</v>
      </c>
      <c r="F6" s="435" t="s">
        <v>5607</v>
      </c>
      <c r="G6" s="442"/>
      <c r="H6" s="435" t="s">
        <v>6028</v>
      </c>
      <c r="I6" s="435" t="s">
        <v>4230</v>
      </c>
      <c r="J6" s="444"/>
      <c r="K6" s="435" t="s">
        <v>3078</v>
      </c>
      <c r="L6" s="442"/>
      <c r="M6" s="435" t="s">
        <v>5608</v>
      </c>
      <c r="N6" s="442"/>
      <c r="O6" s="438" t="s">
        <v>5609</v>
      </c>
      <c r="P6" s="434">
        <v>490</v>
      </c>
      <c r="Q6" s="434" t="s">
        <v>5610</v>
      </c>
      <c r="R6" s="434" t="s">
        <v>5611</v>
      </c>
      <c r="S6" s="435" t="s">
        <v>5582</v>
      </c>
    </row>
    <row r="7" spans="1:19" ht="22.5">
      <c r="A7" s="433"/>
      <c r="B7" s="433">
        <v>3070</v>
      </c>
      <c r="C7" s="434" t="s">
        <v>5583</v>
      </c>
      <c r="D7" s="435" t="s">
        <v>5584</v>
      </c>
      <c r="E7" s="434" t="s">
        <v>5612</v>
      </c>
      <c r="F7" s="434" t="s">
        <v>5613</v>
      </c>
      <c r="G7" s="434"/>
      <c r="H7" s="434" t="s">
        <v>6042</v>
      </c>
      <c r="I7" s="434" t="s">
        <v>5875</v>
      </c>
      <c r="J7" s="434"/>
      <c r="K7" s="435" t="s">
        <v>3078</v>
      </c>
      <c r="L7" s="434"/>
      <c r="M7" s="436">
        <v>75063</v>
      </c>
      <c r="N7" s="437"/>
      <c r="O7" s="438" t="s">
        <v>3080</v>
      </c>
      <c r="P7" s="434">
        <v>123</v>
      </c>
      <c r="Q7" s="434" t="s">
        <v>5614</v>
      </c>
      <c r="R7" s="434" t="s">
        <v>5615</v>
      </c>
      <c r="S7" s="434" t="s">
        <v>5582</v>
      </c>
    </row>
    <row r="8" spans="1:19" ht="22.5">
      <c r="A8" s="443">
        <v>5717</v>
      </c>
      <c r="B8" s="433">
        <v>1960</v>
      </c>
      <c r="C8" s="434" t="s">
        <v>5616</v>
      </c>
      <c r="D8" s="434" t="s">
        <v>5605</v>
      </c>
      <c r="E8" s="434" t="s">
        <v>5617</v>
      </c>
      <c r="F8" s="434" t="s">
        <v>5618</v>
      </c>
      <c r="G8" s="434"/>
      <c r="H8" s="434" t="s">
        <v>2332</v>
      </c>
      <c r="I8" s="434" t="s">
        <v>5619</v>
      </c>
      <c r="J8" s="434"/>
      <c r="K8" s="434" t="s">
        <v>5619</v>
      </c>
      <c r="L8" s="434"/>
      <c r="M8" s="436"/>
      <c r="N8" s="437"/>
      <c r="O8" s="437" t="s">
        <v>5609</v>
      </c>
      <c r="P8" s="434">
        <v>481</v>
      </c>
      <c r="Q8" s="434" t="s">
        <v>5620</v>
      </c>
      <c r="R8" s="434" t="s">
        <v>5621</v>
      </c>
      <c r="S8" s="434" t="s">
        <v>5604</v>
      </c>
    </row>
    <row r="9" spans="1:19" ht="22.5">
      <c r="A9" s="433"/>
      <c r="B9" s="433">
        <v>3174</v>
      </c>
      <c r="C9" s="434" t="s">
        <v>5590</v>
      </c>
      <c r="D9" s="434" t="s">
        <v>5584</v>
      </c>
      <c r="E9" s="434" t="s">
        <v>5622</v>
      </c>
      <c r="F9" s="434" t="s">
        <v>5623</v>
      </c>
      <c r="G9" s="434"/>
      <c r="H9" s="434" t="s">
        <v>250</v>
      </c>
      <c r="I9" s="434" t="s">
        <v>4231</v>
      </c>
      <c r="J9" s="434"/>
      <c r="K9" s="435" t="s">
        <v>3078</v>
      </c>
      <c r="L9" s="434"/>
      <c r="M9" s="439" t="s">
        <v>5624</v>
      </c>
      <c r="N9" s="437"/>
      <c r="O9" s="438" t="s">
        <v>3080</v>
      </c>
      <c r="P9" s="434">
        <v>111</v>
      </c>
      <c r="Q9" s="434" t="s">
        <v>5625</v>
      </c>
      <c r="R9" s="434" t="s">
        <v>5626</v>
      </c>
      <c r="S9" s="434" t="s">
        <v>5582</v>
      </c>
    </row>
    <row r="10" spans="1:19" ht="22.5">
      <c r="A10" s="433"/>
      <c r="B10" s="433">
        <v>3102</v>
      </c>
      <c r="C10" s="434" t="s">
        <v>5583</v>
      </c>
      <c r="D10" s="435" t="s">
        <v>5584</v>
      </c>
      <c r="E10" s="434" t="s">
        <v>5627</v>
      </c>
      <c r="F10" s="434" t="s">
        <v>5628</v>
      </c>
      <c r="G10" s="434"/>
      <c r="H10" s="434" t="s">
        <v>6109</v>
      </c>
      <c r="I10" s="434" t="s">
        <v>4231</v>
      </c>
      <c r="J10" s="434"/>
      <c r="K10" s="435" t="s">
        <v>3078</v>
      </c>
      <c r="L10" s="434"/>
      <c r="M10" s="439" t="s">
        <v>5629</v>
      </c>
      <c r="N10" s="437"/>
      <c r="O10" s="438" t="s">
        <v>3080</v>
      </c>
      <c r="P10" s="434">
        <v>123</v>
      </c>
      <c r="Q10" s="434" t="s">
        <v>5630</v>
      </c>
      <c r="R10" s="434" t="s">
        <v>5631</v>
      </c>
      <c r="S10" s="434" t="s">
        <v>5582</v>
      </c>
    </row>
    <row r="11" spans="1:19" ht="22.5">
      <c r="A11" s="433"/>
      <c r="B11" s="433">
        <v>3064</v>
      </c>
      <c r="C11" s="434" t="s">
        <v>5583</v>
      </c>
      <c r="D11" s="434" t="s">
        <v>5591</v>
      </c>
      <c r="E11" s="434" t="s">
        <v>5632</v>
      </c>
      <c r="F11" s="434" t="s">
        <v>5633</v>
      </c>
      <c r="G11" s="434"/>
      <c r="H11" s="434" t="s">
        <v>6109</v>
      </c>
      <c r="I11" s="434" t="s">
        <v>4231</v>
      </c>
      <c r="J11" s="434"/>
      <c r="K11" s="435" t="s">
        <v>3078</v>
      </c>
      <c r="L11" s="434"/>
      <c r="M11" s="436">
        <v>32746</v>
      </c>
      <c r="N11" s="437"/>
      <c r="O11" s="438" t="s">
        <v>5634</v>
      </c>
      <c r="P11" s="434">
        <v>253</v>
      </c>
      <c r="Q11" s="434" t="s">
        <v>5635</v>
      </c>
      <c r="R11" s="434" t="s">
        <v>5636</v>
      </c>
      <c r="S11" s="434" t="s">
        <v>5582</v>
      </c>
    </row>
    <row r="12" spans="1:19" ht="22.5">
      <c r="A12" s="433"/>
      <c r="B12" s="433">
        <v>3587</v>
      </c>
      <c r="C12" s="434" t="s">
        <v>5590</v>
      </c>
      <c r="D12" s="434" t="s">
        <v>5591</v>
      </c>
      <c r="E12" s="434" t="s">
        <v>5637</v>
      </c>
      <c r="F12" s="434" t="s">
        <v>5638</v>
      </c>
      <c r="G12" s="434"/>
      <c r="H12" s="434" t="s">
        <v>801</v>
      </c>
      <c r="I12" s="434" t="s">
        <v>4231</v>
      </c>
      <c r="J12" s="434"/>
      <c r="K12" s="435" t="s">
        <v>3078</v>
      </c>
      <c r="L12" s="434"/>
      <c r="M12" s="436" t="s">
        <v>6261</v>
      </c>
      <c r="N12" s="437"/>
      <c r="O12" s="438" t="s">
        <v>5634</v>
      </c>
      <c r="P12" s="434">
        <v>290</v>
      </c>
      <c r="Q12" s="434" t="s">
        <v>6262</v>
      </c>
      <c r="R12" s="434" t="s">
        <v>6263</v>
      </c>
      <c r="S12" s="434" t="s">
        <v>5582</v>
      </c>
    </row>
    <row r="13" spans="1:19" ht="22.5">
      <c r="A13" s="443">
        <v>14</v>
      </c>
      <c r="B13" s="433">
        <v>97506</v>
      </c>
      <c r="C13" s="434" t="s">
        <v>5583</v>
      </c>
      <c r="D13" s="434" t="s">
        <v>5591</v>
      </c>
      <c r="E13" s="434" t="s">
        <v>6264</v>
      </c>
      <c r="F13" s="434" t="s">
        <v>6265</v>
      </c>
      <c r="G13" s="434"/>
      <c r="H13" s="434" t="s">
        <v>801</v>
      </c>
      <c r="I13" s="434" t="s">
        <v>4231</v>
      </c>
      <c r="J13" s="434"/>
      <c r="K13" s="434" t="s">
        <v>3078</v>
      </c>
      <c r="L13" s="434" t="s">
        <v>6266</v>
      </c>
      <c r="M13" s="436">
        <v>85719</v>
      </c>
      <c r="N13" s="437"/>
      <c r="O13" s="437" t="s">
        <v>3080</v>
      </c>
      <c r="P13" s="434">
        <v>150</v>
      </c>
      <c r="Q13" s="434" t="s">
        <v>6267</v>
      </c>
      <c r="R13" s="434" t="s">
        <v>6268</v>
      </c>
      <c r="S13" s="434" t="s">
        <v>6269</v>
      </c>
    </row>
    <row r="14" spans="1:19" ht="22.5">
      <c r="A14" s="443">
        <v>180</v>
      </c>
      <c r="B14" s="433">
        <v>103</v>
      </c>
      <c r="C14" s="434" t="s">
        <v>5616</v>
      </c>
      <c r="D14" s="434" t="s">
        <v>6270</v>
      </c>
      <c r="E14" s="434" t="s">
        <v>6271</v>
      </c>
      <c r="F14" s="434" t="s">
        <v>6272</v>
      </c>
      <c r="G14" s="434"/>
      <c r="H14" s="434" t="s">
        <v>2317</v>
      </c>
      <c r="I14" s="434" t="s">
        <v>4231</v>
      </c>
      <c r="J14" s="434"/>
      <c r="K14" s="434" t="s">
        <v>3078</v>
      </c>
      <c r="L14" s="434" t="s">
        <v>6273</v>
      </c>
      <c r="M14" s="436" t="s">
        <v>6075</v>
      </c>
      <c r="N14" s="437"/>
      <c r="O14" s="437" t="s">
        <v>6274</v>
      </c>
      <c r="P14" s="434">
        <v>643</v>
      </c>
      <c r="Q14" s="434" t="s">
        <v>6275</v>
      </c>
      <c r="R14" s="434" t="s">
        <v>6276</v>
      </c>
      <c r="S14" s="434" t="s">
        <v>6269</v>
      </c>
    </row>
    <row r="15" spans="1:19" ht="22.5">
      <c r="A15" s="443">
        <v>5124</v>
      </c>
      <c r="B15" s="433">
        <v>102</v>
      </c>
      <c r="C15" s="434" t="s">
        <v>5583</v>
      </c>
      <c r="D15" s="434" t="s">
        <v>3073</v>
      </c>
      <c r="E15" s="434" t="s">
        <v>6277</v>
      </c>
      <c r="F15" s="434" t="s">
        <v>6278</v>
      </c>
      <c r="G15" s="434"/>
      <c r="H15" s="434" t="s">
        <v>250</v>
      </c>
      <c r="I15" s="434" t="s">
        <v>4231</v>
      </c>
      <c r="J15" s="434"/>
      <c r="K15" s="434" t="s">
        <v>3078</v>
      </c>
      <c r="L15" s="434" t="s">
        <v>6273</v>
      </c>
      <c r="M15" s="436">
        <v>85021</v>
      </c>
      <c r="N15" s="437"/>
      <c r="O15" s="437" t="s">
        <v>5634</v>
      </c>
      <c r="P15" s="434">
        <v>342</v>
      </c>
      <c r="Q15" s="434" t="s">
        <v>6279</v>
      </c>
      <c r="R15" s="434" t="s">
        <v>6280</v>
      </c>
      <c r="S15" s="434" t="s">
        <v>5604</v>
      </c>
    </row>
    <row r="16" spans="1:19" ht="22.5">
      <c r="A16" s="440"/>
      <c r="B16" s="440">
        <v>954</v>
      </c>
      <c r="C16" s="434" t="s">
        <v>5590</v>
      </c>
      <c r="D16" s="435" t="s">
        <v>3073</v>
      </c>
      <c r="E16" s="435" t="s">
        <v>6281</v>
      </c>
      <c r="F16" s="435" t="s">
        <v>6282</v>
      </c>
      <c r="G16" s="442"/>
      <c r="H16" s="435" t="s">
        <v>6109</v>
      </c>
      <c r="I16" s="435" t="s">
        <v>4231</v>
      </c>
      <c r="J16" s="435"/>
      <c r="K16" s="435" t="s">
        <v>3078</v>
      </c>
      <c r="L16" s="442"/>
      <c r="M16" s="435" t="s">
        <v>6283</v>
      </c>
      <c r="N16" s="442"/>
      <c r="O16" s="438" t="s">
        <v>3080</v>
      </c>
      <c r="P16" s="434">
        <v>146</v>
      </c>
      <c r="Q16" s="434" t="s">
        <v>6284</v>
      </c>
      <c r="R16" s="434" t="s">
        <v>6285</v>
      </c>
      <c r="S16" s="435" t="s">
        <v>5582</v>
      </c>
    </row>
    <row r="17" spans="1:19" ht="22.5">
      <c r="A17" s="443">
        <v>5727</v>
      </c>
      <c r="B17" s="445">
        <v>1703</v>
      </c>
      <c r="C17" s="434" t="s">
        <v>5597</v>
      </c>
      <c r="D17" s="434" t="s">
        <v>3073</v>
      </c>
      <c r="E17" s="434" t="s">
        <v>6286</v>
      </c>
      <c r="F17" s="434" t="s">
        <v>6287</v>
      </c>
      <c r="G17" s="434"/>
      <c r="H17" s="434" t="s">
        <v>250</v>
      </c>
      <c r="I17" s="434" t="s">
        <v>4231</v>
      </c>
      <c r="J17" s="434"/>
      <c r="K17" s="434" t="s">
        <v>3078</v>
      </c>
      <c r="L17" s="434" t="s">
        <v>6273</v>
      </c>
      <c r="M17" s="437" t="s">
        <v>6288</v>
      </c>
      <c r="N17" s="437"/>
      <c r="O17" s="437" t="s">
        <v>5601</v>
      </c>
      <c r="P17" s="434">
        <v>1000</v>
      </c>
      <c r="Q17" s="434" t="s">
        <v>6289</v>
      </c>
      <c r="R17" s="434" t="s">
        <v>6290</v>
      </c>
      <c r="S17" s="434" t="s">
        <v>5604</v>
      </c>
    </row>
    <row r="18" spans="1:19" ht="22.5">
      <c r="A18" s="433"/>
      <c r="B18" s="433">
        <v>177</v>
      </c>
      <c r="C18" s="434" t="s">
        <v>5583</v>
      </c>
      <c r="D18" s="434" t="s">
        <v>3073</v>
      </c>
      <c r="E18" s="434" t="s">
        <v>6291</v>
      </c>
      <c r="F18" s="434" t="s">
        <v>6292</v>
      </c>
      <c r="G18" s="434"/>
      <c r="H18" s="434" t="s">
        <v>801</v>
      </c>
      <c r="I18" s="434" t="s">
        <v>4231</v>
      </c>
      <c r="J18" s="434"/>
      <c r="K18" s="435" t="s">
        <v>3078</v>
      </c>
      <c r="L18" s="434"/>
      <c r="M18" s="436" t="s">
        <v>6293</v>
      </c>
      <c r="N18" s="437"/>
      <c r="O18" s="438" t="s">
        <v>5634</v>
      </c>
      <c r="P18" s="434">
        <v>301</v>
      </c>
      <c r="Q18" s="434" t="s">
        <v>6294</v>
      </c>
      <c r="R18" s="434" t="s">
        <v>6295</v>
      </c>
      <c r="S18" s="434" t="s">
        <v>5582</v>
      </c>
    </row>
    <row r="19" spans="1:19" ht="22.5">
      <c r="A19" s="443">
        <v>5393</v>
      </c>
      <c r="B19" s="445">
        <v>1391</v>
      </c>
      <c r="C19" s="434" t="s">
        <v>5616</v>
      </c>
      <c r="D19" s="434" t="s">
        <v>3073</v>
      </c>
      <c r="E19" s="434" t="s">
        <v>6296</v>
      </c>
      <c r="F19" s="434" t="s">
        <v>6297</v>
      </c>
      <c r="G19" s="434"/>
      <c r="H19" s="434" t="s">
        <v>3436</v>
      </c>
      <c r="I19" s="434" t="s">
        <v>4231</v>
      </c>
      <c r="J19" s="434"/>
      <c r="K19" s="434" t="s">
        <v>3078</v>
      </c>
      <c r="L19" s="434" t="s">
        <v>6273</v>
      </c>
      <c r="M19" s="437" t="s">
        <v>6092</v>
      </c>
      <c r="N19" s="437"/>
      <c r="O19" s="437" t="s">
        <v>5609</v>
      </c>
      <c r="P19" s="434">
        <v>500</v>
      </c>
      <c r="Q19" s="434" t="s">
        <v>6298</v>
      </c>
      <c r="R19" s="434" t="s">
        <v>6299</v>
      </c>
      <c r="S19" s="434" t="s">
        <v>5604</v>
      </c>
    </row>
    <row r="20" spans="1:19" ht="22.5">
      <c r="A20" s="443">
        <v>5530</v>
      </c>
      <c r="B20" s="433">
        <v>1736</v>
      </c>
      <c r="C20" s="434" t="s">
        <v>5583</v>
      </c>
      <c r="D20" s="434" t="s">
        <v>6300</v>
      </c>
      <c r="E20" s="434" t="s">
        <v>6301</v>
      </c>
      <c r="F20" s="434" t="s">
        <v>6302</v>
      </c>
      <c r="G20" s="434"/>
      <c r="H20" s="434" t="s">
        <v>2317</v>
      </c>
      <c r="I20" s="434" t="s">
        <v>4231</v>
      </c>
      <c r="J20" s="434"/>
      <c r="K20" s="434" t="s">
        <v>3078</v>
      </c>
      <c r="L20" s="434" t="s">
        <v>6273</v>
      </c>
      <c r="M20" s="436">
        <v>85251</v>
      </c>
      <c r="N20" s="437"/>
      <c r="O20" s="437" t="s">
        <v>5634</v>
      </c>
      <c r="P20" s="434">
        <v>224</v>
      </c>
      <c r="Q20" s="434" t="s">
        <v>6303</v>
      </c>
      <c r="R20" s="434" t="s">
        <v>6304</v>
      </c>
      <c r="S20" s="434" t="s">
        <v>5604</v>
      </c>
    </row>
    <row r="21" spans="1:19" ht="22.5">
      <c r="A21" s="443">
        <v>5721</v>
      </c>
      <c r="B21" s="445">
        <v>1386</v>
      </c>
      <c r="C21" s="434" t="s">
        <v>5616</v>
      </c>
      <c r="D21" s="434" t="s">
        <v>5605</v>
      </c>
      <c r="E21" s="434" t="s">
        <v>6305</v>
      </c>
      <c r="F21" s="434" t="s">
        <v>6306</v>
      </c>
      <c r="G21" s="434"/>
      <c r="H21" s="434" t="s">
        <v>2317</v>
      </c>
      <c r="I21" s="434" t="s">
        <v>4231</v>
      </c>
      <c r="J21" s="434"/>
      <c r="K21" s="434" t="s">
        <v>3078</v>
      </c>
      <c r="L21" s="434" t="s">
        <v>6273</v>
      </c>
      <c r="M21" s="437" t="s">
        <v>6105</v>
      </c>
      <c r="N21" s="437"/>
      <c r="O21" s="437" t="s">
        <v>6274</v>
      </c>
      <c r="P21" s="434">
        <v>732</v>
      </c>
      <c r="Q21" s="434" t="s">
        <v>6307</v>
      </c>
      <c r="R21" s="434" t="s">
        <v>6308</v>
      </c>
      <c r="S21" s="434" t="s">
        <v>5604</v>
      </c>
    </row>
    <row r="22" spans="1:19" ht="22.5">
      <c r="A22" s="443">
        <v>5783</v>
      </c>
      <c r="B22" s="433">
        <v>1001</v>
      </c>
      <c r="C22" s="434" t="s">
        <v>5616</v>
      </c>
      <c r="D22" s="434" t="s">
        <v>5605</v>
      </c>
      <c r="E22" s="434" t="s">
        <v>6309</v>
      </c>
      <c r="F22" s="434" t="s">
        <v>6310</v>
      </c>
      <c r="G22" s="434"/>
      <c r="H22" s="434" t="s">
        <v>801</v>
      </c>
      <c r="I22" s="434" t="s">
        <v>4231</v>
      </c>
      <c r="J22" s="434"/>
      <c r="K22" s="434" t="s">
        <v>3078</v>
      </c>
      <c r="L22" s="434" t="s">
        <v>6266</v>
      </c>
      <c r="M22" s="436">
        <v>85718</v>
      </c>
      <c r="N22" s="437"/>
      <c r="O22" s="437" t="s">
        <v>5609</v>
      </c>
      <c r="P22" s="434">
        <v>487</v>
      </c>
      <c r="Q22" s="434" t="s">
        <v>6311</v>
      </c>
      <c r="R22" s="434" t="s">
        <v>6312</v>
      </c>
      <c r="S22" s="434" t="s">
        <v>5604</v>
      </c>
    </row>
    <row r="23" spans="1:19" ht="22.5">
      <c r="A23" s="446">
        <v>5983</v>
      </c>
      <c r="B23" s="433">
        <v>3574</v>
      </c>
      <c r="C23" s="434" t="s">
        <v>3072</v>
      </c>
      <c r="D23" s="434" t="s">
        <v>5605</v>
      </c>
      <c r="E23" s="434" t="s">
        <v>6313</v>
      </c>
      <c r="F23" s="434" t="s">
        <v>6314</v>
      </c>
      <c r="G23" s="434"/>
      <c r="H23" s="434" t="s">
        <v>250</v>
      </c>
      <c r="I23" s="434" t="s">
        <v>4231</v>
      </c>
      <c r="J23" s="434"/>
      <c r="K23" s="434" t="s">
        <v>3078</v>
      </c>
      <c r="L23" s="434" t="s">
        <v>6273</v>
      </c>
      <c r="M23" s="436">
        <v>85004</v>
      </c>
      <c r="N23" s="437"/>
      <c r="O23" s="437" t="s">
        <v>5634</v>
      </c>
      <c r="P23" s="434">
        <v>242</v>
      </c>
      <c r="Q23" s="434" t="s">
        <v>6315</v>
      </c>
      <c r="R23" s="434" t="s">
        <v>6316</v>
      </c>
      <c r="S23" s="434" t="s">
        <v>5604</v>
      </c>
    </row>
    <row r="24" spans="1:19" ht="22.5">
      <c r="A24" s="443" t="s">
        <v>6317</v>
      </c>
      <c r="B24" s="433">
        <v>1905</v>
      </c>
      <c r="C24" s="434" t="s">
        <v>5616</v>
      </c>
      <c r="D24" s="434" t="s">
        <v>6318</v>
      </c>
      <c r="E24" s="434" t="s">
        <v>6319</v>
      </c>
      <c r="F24" s="434" t="s">
        <v>6320</v>
      </c>
      <c r="G24" s="434"/>
      <c r="H24" s="434" t="s">
        <v>6321</v>
      </c>
      <c r="I24" s="434" t="s">
        <v>6322</v>
      </c>
      <c r="J24" s="434"/>
      <c r="K24" s="434" t="s">
        <v>6323</v>
      </c>
      <c r="L24" s="434" t="s">
        <v>6324</v>
      </c>
      <c r="M24" s="436">
        <v>98730</v>
      </c>
      <c r="N24" s="437"/>
      <c r="O24" s="437" t="s">
        <v>3080</v>
      </c>
      <c r="P24" s="434">
        <v>99</v>
      </c>
      <c r="Q24" s="434" t="s">
        <v>6325</v>
      </c>
      <c r="R24" s="434" t="s">
        <v>6326</v>
      </c>
      <c r="S24" s="434" t="s">
        <v>5604</v>
      </c>
    </row>
    <row r="25" spans="1:19" ht="22.5">
      <c r="A25" s="443" t="s">
        <v>6327</v>
      </c>
      <c r="B25" s="445">
        <v>1743</v>
      </c>
      <c r="C25" s="434" t="s">
        <v>5616</v>
      </c>
      <c r="D25" s="434" t="s">
        <v>6328</v>
      </c>
      <c r="E25" s="434" t="s">
        <v>6329</v>
      </c>
      <c r="F25" s="434" t="s">
        <v>6330</v>
      </c>
      <c r="G25" s="434"/>
      <c r="H25" s="434" t="s">
        <v>6321</v>
      </c>
      <c r="I25" s="434" t="s">
        <v>6322</v>
      </c>
      <c r="J25" s="434"/>
      <c r="K25" s="434" t="s">
        <v>6323</v>
      </c>
      <c r="L25" s="434" t="s">
        <v>6324</v>
      </c>
      <c r="M25" s="436">
        <v>98730</v>
      </c>
      <c r="N25" s="437"/>
      <c r="O25" s="437" t="s">
        <v>3080</v>
      </c>
      <c r="P25" s="434">
        <v>100</v>
      </c>
      <c r="Q25" s="434" t="s">
        <v>6331</v>
      </c>
      <c r="R25" s="434" t="s">
        <v>6332</v>
      </c>
      <c r="S25" s="434" t="s">
        <v>5604</v>
      </c>
    </row>
    <row r="26" spans="1:19" ht="22.5">
      <c r="A26" s="433"/>
      <c r="B26" s="433">
        <v>3071</v>
      </c>
      <c r="C26" s="434" t="s">
        <v>5583</v>
      </c>
      <c r="D26" s="434" t="s">
        <v>5584</v>
      </c>
      <c r="E26" s="434" t="s">
        <v>6333</v>
      </c>
      <c r="F26" s="434" t="s">
        <v>6334</v>
      </c>
      <c r="G26" s="434"/>
      <c r="H26" s="434" t="s">
        <v>747</v>
      </c>
      <c r="I26" s="434" t="s">
        <v>4229</v>
      </c>
      <c r="J26" s="434"/>
      <c r="K26" s="435" t="s">
        <v>3078</v>
      </c>
      <c r="L26" s="434"/>
      <c r="M26" s="436" t="s">
        <v>6335</v>
      </c>
      <c r="N26" s="437"/>
      <c r="O26" s="438" t="s">
        <v>3080</v>
      </c>
      <c r="P26" s="434">
        <v>136</v>
      </c>
      <c r="Q26" s="434" t="s">
        <v>6336</v>
      </c>
      <c r="R26" s="434" t="s">
        <v>6337</v>
      </c>
      <c r="S26" s="434" t="s">
        <v>5582</v>
      </c>
    </row>
    <row r="27" spans="1:19" ht="22.5">
      <c r="A27" s="440"/>
      <c r="B27" s="440">
        <v>822</v>
      </c>
      <c r="C27" s="434" t="s">
        <v>5583</v>
      </c>
      <c r="D27" s="434" t="s">
        <v>5591</v>
      </c>
      <c r="E27" s="435" t="s">
        <v>6338</v>
      </c>
      <c r="F27" s="435" t="s">
        <v>6339</v>
      </c>
      <c r="G27" s="442"/>
      <c r="H27" s="435" t="s">
        <v>3411</v>
      </c>
      <c r="I27" s="435" t="s">
        <v>4229</v>
      </c>
      <c r="J27" s="444"/>
      <c r="K27" s="435" t="s">
        <v>3078</v>
      </c>
      <c r="L27" s="442"/>
      <c r="M27" s="435" t="s">
        <v>6340</v>
      </c>
      <c r="N27" s="442"/>
      <c r="O27" s="438" t="s">
        <v>3080</v>
      </c>
      <c r="P27" s="434">
        <v>194</v>
      </c>
      <c r="Q27" s="434" t="s">
        <v>6341</v>
      </c>
      <c r="R27" s="434" t="s">
        <v>6342</v>
      </c>
      <c r="S27" s="435" t="s">
        <v>5582</v>
      </c>
    </row>
    <row r="28" spans="1:19" ht="22.5">
      <c r="A28" s="440"/>
      <c r="B28" s="440">
        <v>980</v>
      </c>
      <c r="C28" s="434" t="s">
        <v>5583</v>
      </c>
      <c r="D28" s="434" t="s">
        <v>5591</v>
      </c>
      <c r="E28" s="435" t="s">
        <v>6343</v>
      </c>
      <c r="F28" s="435" t="s">
        <v>6344</v>
      </c>
      <c r="G28" s="442"/>
      <c r="H28" s="435" t="s">
        <v>3499</v>
      </c>
      <c r="I28" s="435" t="s">
        <v>4229</v>
      </c>
      <c r="J28" s="435"/>
      <c r="K28" s="435" t="s">
        <v>3078</v>
      </c>
      <c r="L28" s="442"/>
      <c r="M28" s="435">
        <v>19104</v>
      </c>
      <c r="N28" s="442"/>
      <c r="O28" s="438" t="s">
        <v>5634</v>
      </c>
      <c r="P28" s="434">
        <v>332</v>
      </c>
      <c r="Q28" s="434" t="s">
        <v>6345</v>
      </c>
      <c r="R28" s="434" t="s">
        <v>6346</v>
      </c>
      <c r="S28" s="435" t="s">
        <v>5582</v>
      </c>
    </row>
    <row r="29" spans="1:19" ht="22.5">
      <c r="A29" s="440"/>
      <c r="B29" s="440">
        <v>1156</v>
      </c>
      <c r="C29" s="434" t="s">
        <v>5590</v>
      </c>
      <c r="D29" s="434" t="s">
        <v>5591</v>
      </c>
      <c r="E29" s="435" t="s">
        <v>6347</v>
      </c>
      <c r="F29" s="435" t="s">
        <v>6348</v>
      </c>
      <c r="G29" s="442"/>
      <c r="H29" s="435" t="s">
        <v>6349</v>
      </c>
      <c r="I29" s="435" t="s">
        <v>4229</v>
      </c>
      <c r="J29" s="444"/>
      <c r="K29" s="435" t="s">
        <v>3078</v>
      </c>
      <c r="L29" s="442"/>
      <c r="M29" s="435" t="s">
        <v>6350</v>
      </c>
      <c r="N29" s="442"/>
      <c r="O29" s="438" t="s">
        <v>5634</v>
      </c>
      <c r="P29" s="434">
        <v>338</v>
      </c>
      <c r="Q29" s="434" t="s">
        <v>6351</v>
      </c>
      <c r="R29" s="434" t="s">
        <v>6352</v>
      </c>
      <c r="S29" s="435" t="s">
        <v>5582</v>
      </c>
    </row>
    <row r="30" spans="1:19" ht="22.5">
      <c r="A30" s="440"/>
      <c r="B30" s="440">
        <v>1223</v>
      </c>
      <c r="C30" s="434" t="s">
        <v>5590</v>
      </c>
      <c r="D30" s="434" t="s">
        <v>5591</v>
      </c>
      <c r="E30" s="435" t="s">
        <v>6353</v>
      </c>
      <c r="F30" s="435" t="s">
        <v>6354</v>
      </c>
      <c r="G30" s="442"/>
      <c r="H30" s="435" t="s">
        <v>252</v>
      </c>
      <c r="I30" s="435" t="s">
        <v>4229</v>
      </c>
      <c r="J30" s="435"/>
      <c r="K30" s="435" t="s">
        <v>3078</v>
      </c>
      <c r="L30" s="442"/>
      <c r="M30" s="435" t="s">
        <v>6355</v>
      </c>
      <c r="N30" s="442"/>
      <c r="O30" s="438" t="s">
        <v>5634</v>
      </c>
      <c r="P30" s="434">
        <v>265</v>
      </c>
      <c r="Q30" s="434" t="s">
        <v>6356</v>
      </c>
      <c r="R30" s="434" t="s">
        <v>6357</v>
      </c>
      <c r="S30" s="435" t="s">
        <v>5582</v>
      </c>
    </row>
    <row r="31" spans="1:19" ht="22.5">
      <c r="A31" s="440"/>
      <c r="B31" s="440">
        <v>1257</v>
      </c>
      <c r="C31" s="434" t="s">
        <v>5583</v>
      </c>
      <c r="D31" s="434" t="s">
        <v>5591</v>
      </c>
      <c r="E31" s="435" t="s">
        <v>6358</v>
      </c>
      <c r="F31" s="435" t="s">
        <v>6359</v>
      </c>
      <c r="G31" s="442"/>
      <c r="H31" s="435" t="s">
        <v>3462</v>
      </c>
      <c r="I31" s="435" t="s">
        <v>4229</v>
      </c>
      <c r="J31" s="435"/>
      <c r="K31" s="435" t="s">
        <v>3078</v>
      </c>
      <c r="L31" s="442"/>
      <c r="M31" s="435" t="s">
        <v>6360</v>
      </c>
      <c r="N31" s="435"/>
      <c r="O31" s="438" t="s">
        <v>5634</v>
      </c>
      <c r="P31" s="434">
        <v>234</v>
      </c>
      <c r="Q31" s="434" t="s">
        <v>6361</v>
      </c>
      <c r="R31" s="434" t="s">
        <v>6362</v>
      </c>
      <c r="S31" s="435" t="s">
        <v>5582</v>
      </c>
    </row>
    <row r="32" spans="1:19" ht="22.5">
      <c r="A32" s="433"/>
      <c r="B32" s="433">
        <v>1739</v>
      </c>
      <c r="C32" s="434" t="s">
        <v>5583</v>
      </c>
      <c r="D32" s="434" t="s">
        <v>5591</v>
      </c>
      <c r="E32" s="434" t="s">
        <v>6363</v>
      </c>
      <c r="F32" s="434" t="s">
        <v>6364</v>
      </c>
      <c r="G32" s="434"/>
      <c r="H32" s="434" t="s">
        <v>747</v>
      </c>
      <c r="I32" s="434" t="s">
        <v>4229</v>
      </c>
      <c r="J32" s="434"/>
      <c r="K32" s="435" t="s">
        <v>3078</v>
      </c>
      <c r="L32" s="434"/>
      <c r="M32" s="436" t="s">
        <v>6365</v>
      </c>
      <c r="N32" s="437"/>
      <c r="O32" s="438" t="s">
        <v>5609</v>
      </c>
      <c r="P32" s="434">
        <v>406</v>
      </c>
      <c r="Q32" s="434" t="s">
        <v>6366</v>
      </c>
      <c r="R32" s="434" t="s">
        <v>6367</v>
      </c>
      <c r="S32" s="434" t="s">
        <v>5582</v>
      </c>
    </row>
    <row r="33" spans="1:19" ht="22.5">
      <c r="A33" s="440"/>
      <c r="B33" s="440">
        <v>712</v>
      </c>
      <c r="C33" s="434" t="s">
        <v>5583</v>
      </c>
      <c r="D33" s="434" t="s">
        <v>5591</v>
      </c>
      <c r="E33" s="435" t="s">
        <v>6368</v>
      </c>
      <c r="F33" s="435" t="s">
        <v>6369</v>
      </c>
      <c r="G33" s="442"/>
      <c r="H33" s="435" t="s">
        <v>3571</v>
      </c>
      <c r="I33" s="435" t="s">
        <v>4229</v>
      </c>
      <c r="J33" s="435"/>
      <c r="K33" s="435" t="s">
        <v>3078</v>
      </c>
      <c r="L33" s="442"/>
      <c r="M33" s="435">
        <v>87110</v>
      </c>
      <c r="N33" s="442"/>
      <c r="O33" s="438" t="s">
        <v>5634</v>
      </c>
      <c r="P33" s="434">
        <v>294</v>
      </c>
      <c r="Q33" s="434" t="s">
        <v>6370</v>
      </c>
      <c r="R33" s="434" t="s">
        <v>6371</v>
      </c>
      <c r="S33" s="435" t="s">
        <v>5582</v>
      </c>
    </row>
    <row r="34" spans="1:19" ht="22.5">
      <c r="A34" s="440"/>
      <c r="B34" s="440">
        <v>1580</v>
      </c>
      <c r="C34" s="434" t="s">
        <v>5590</v>
      </c>
      <c r="D34" s="434" t="s">
        <v>5591</v>
      </c>
      <c r="E34" s="435" t="s">
        <v>6372</v>
      </c>
      <c r="F34" s="435" t="s">
        <v>6373</v>
      </c>
      <c r="G34" s="442"/>
      <c r="H34" s="435" t="s">
        <v>255</v>
      </c>
      <c r="I34" s="435" t="s">
        <v>4229</v>
      </c>
      <c r="J34" s="444"/>
      <c r="K34" s="435" t="s">
        <v>3078</v>
      </c>
      <c r="L34" s="442"/>
      <c r="M34" s="447" t="s">
        <v>6374</v>
      </c>
      <c r="N34" s="442"/>
      <c r="O34" s="438" t="s">
        <v>3080</v>
      </c>
      <c r="P34" s="434">
        <v>136</v>
      </c>
      <c r="Q34" s="434" t="s">
        <v>6375</v>
      </c>
      <c r="R34" s="434" t="s">
        <v>6376</v>
      </c>
      <c r="S34" s="435" t="s">
        <v>5582</v>
      </c>
    </row>
    <row r="35" spans="1:19" ht="22.5">
      <c r="A35" s="440"/>
      <c r="B35" s="440">
        <v>671</v>
      </c>
      <c r="C35" s="434" t="s">
        <v>5583</v>
      </c>
      <c r="D35" s="434" t="s">
        <v>5591</v>
      </c>
      <c r="E35" s="435" t="s">
        <v>6377</v>
      </c>
      <c r="F35" s="435" t="s">
        <v>6378</v>
      </c>
      <c r="G35" s="442"/>
      <c r="H35" s="435" t="s">
        <v>348</v>
      </c>
      <c r="I35" s="435" t="s">
        <v>4229</v>
      </c>
      <c r="J35" s="435"/>
      <c r="K35" s="435" t="s">
        <v>3078</v>
      </c>
      <c r="L35" s="442"/>
      <c r="M35" s="435" t="s">
        <v>6379</v>
      </c>
      <c r="N35" s="442"/>
      <c r="O35" s="438" t="s">
        <v>3080</v>
      </c>
      <c r="P35" s="434">
        <v>186</v>
      </c>
      <c r="Q35" s="434" t="s">
        <v>6380</v>
      </c>
      <c r="R35" s="434" t="s">
        <v>6380</v>
      </c>
      <c r="S35" s="435" t="s">
        <v>5582</v>
      </c>
    </row>
    <row r="36" spans="1:19" ht="22.5">
      <c r="A36" s="440"/>
      <c r="B36" s="440">
        <v>913</v>
      </c>
      <c r="C36" s="434" t="s">
        <v>5583</v>
      </c>
      <c r="D36" s="434" t="s">
        <v>5591</v>
      </c>
      <c r="E36" s="435" t="s">
        <v>6381</v>
      </c>
      <c r="F36" s="435" t="s">
        <v>6382</v>
      </c>
      <c r="G36" s="442"/>
      <c r="H36" s="435" t="s">
        <v>3630</v>
      </c>
      <c r="I36" s="435" t="s">
        <v>4229</v>
      </c>
      <c r="J36" s="444"/>
      <c r="K36" s="435" t="s">
        <v>3078</v>
      </c>
      <c r="L36" s="442"/>
      <c r="M36" s="435" t="s">
        <v>6383</v>
      </c>
      <c r="N36" s="442"/>
      <c r="O36" s="438" t="s">
        <v>5634</v>
      </c>
      <c r="P36" s="434">
        <v>306</v>
      </c>
      <c r="Q36" s="434" t="s">
        <v>6384</v>
      </c>
      <c r="R36" s="434" t="s">
        <v>6385</v>
      </c>
      <c r="S36" s="435" t="s">
        <v>5582</v>
      </c>
    </row>
    <row r="37" spans="1:19" ht="22.5">
      <c r="A37" s="433"/>
      <c r="B37" s="433">
        <v>3510</v>
      </c>
      <c r="C37" s="434" t="s">
        <v>3072</v>
      </c>
      <c r="D37" s="434" t="s">
        <v>5591</v>
      </c>
      <c r="E37" s="434" t="s">
        <v>6386</v>
      </c>
      <c r="F37" s="434" t="s">
        <v>6387</v>
      </c>
      <c r="G37" s="434"/>
      <c r="H37" s="434" t="s">
        <v>357</v>
      </c>
      <c r="I37" s="434" t="s">
        <v>4229</v>
      </c>
      <c r="J37" s="434"/>
      <c r="K37" s="435" t="s">
        <v>3078</v>
      </c>
      <c r="L37" s="434"/>
      <c r="M37" s="436">
        <v>75034</v>
      </c>
      <c r="N37" s="437"/>
      <c r="O37" s="438" t="s">
        <v>3080</v>
      </c>
      <c r="P37" s="434">
        <v>136</v>
      </c>
      <c r="Q37" s="434" t="s">
        <v>6388</v>
      </c>
      <c r="R37" s="434" t="s">
        <v>6389</v>
      </c>
      <c r="S37" s="434" t="s">
        <v>5582</v>
      </c>
    </row>
    <row r="38" spans="1:19" ht="22.5">
      <c r="A38" s="440"/>
      <c r="B38" s="440">
        <v>1260</v>
      </c>
      <c r="C38" s="434" t="s">
        <v>5583</v>
      </c>
      <c r="D38" s="434" t="s">
        <v>5591</v>
      </c>
      <c r="E38" s="435" t="s">
        <v>6390</v>
      </c>
      <c r="F38" s="435" t="s">
        <v>6391</v>
      </c>
      <c r="G38" s="442"/>
      <c r="H38" s="435" t="s">
        <v>764</v>
      </c>
      <c r="I38" s="435" t="s">
        <v>4229</v>
      </c>
      <c r="J38" s="435"/>
      <c r="K38" s="435" t="s">
        <v>3078</v>
      </c>
      <c r="L38" s="442"/>
      <c r="M38" s="435" t="s">
        <v>6392</v>
      </c>
      <c r="N38" s="435"/>
      <c r="O38" s="438" t="s">
        <v>3080</v>
      </c>
      <c r="P38" s="434">
        <v>150</v>
      </c>
      <c r="Q38" s="434" t="s">
        <v>6393</v>
      </c>
      <c r="R38" s="434" t="s">
        <v>6394</v>
      </c>
      <c r="S38" s="435" t="s">
        <v>5582</v>
      </c>
    </row>
    <row r="39" spans="1:19" ht="22.5">
      <c r="A39" s="440"/>
      <c r="B39" s="440">
        <v>752</v>
      </c>
      <c r="C39" s="434" t="s">
        <v>5616</v>
      </c>
      <c r="D39" s="434" t="s">
        <v>5591</v>
      </c>
      <c r="E39" s="435" t="s">
        <v>6395</v>
      </c>
      <c r="F39" s="435" t="s">
        <v>6396</v>
      </c>
      <c r="G39" s="442"/>
      <c r="H39" s="435" t="s">
        <v>6397</v>
      </c>
      <c r="I39" s="435" t="s">
        <v>4229</v>
      </c>
      <c r="J39" s="435"/>
      <c r="K39" s="435" t="s">
        <v>3078</v>
      </c>
      <c r="L39" s="442"/>
      <c r="M39" s="435" t="s">
        <v>6398</v>
      </c>
      <c r="N39" s="442"/>
      <c r="O39" s="438" t="s">
        <v>3080</v>
      </c>
      <c r="P39" s="434">
        <v>173</v>
      </c>
      <c r="Q39" s="434" t="s">
        <v>6399</v>
      </c>
      <c r="R39" s="434" t="s">
        <v>6400</v>
      </c>
      <c r="S39" s="435" t="s">
        <v>5582</v>
      </c>
    </row>
    <row r="40" spans="1:19" ht="22.5">
      <c r="A40" s="440"/>
      <c r="B40" s="440">
        <v>1957</v>
      </c>
      <c r="C40" s="434" t="s">
        <v>3072</v>
      </c>
      <c r="D40" s="435" t="s">
        <v>6318</v>
      </c>
      <c r="E40" s="435" t="s">
        <v>6401</v>
      </c>
      <c r="F40" s="435" t="s">
        <v>6402</v>
      </c>
      <c r="G40" s="442"/>
      <c r="H40" s="435" t="s">
        <v>352</v>
      </c>
      <c r="I40" s="435" t="s">
        <v>4229</v>
      </c>
      <c r="J40" s="444"/>
      <c r="K40" s="435" t="s">
        <v>3078</v>
      </c>
      <c r="L40" s="442"/>
      <c r="M40" s="447" t="s">
        <v>6403</v>
      </c>
      <c r="N40" s="442"/>
      <c r="O40" s="438" t="s">
        <v>3080</v>
      </c>
      <c r="P40" s="434">
        <v>74</v>
      </c>
      <c r="Q40" s="434" t="s">
        <v>6404</v>
      </c>
      <c r="R40" s="434" t="s">
        <v>6405</v>
      </c>
      <c r="S40" s="435" t="s">
        <v>5582</v>
      </c>
    </row>
    <row r="41" spans="1:19" ht="22.5">
      <c r="A41" s="440"/>
      <c r="B41" s="440">
        <v>1911</v>
      </c>
      <c r="C41" s="434" t="s">
        <v>5616</v>
      </c>
      <c r="D41" s="435" t="s">
        <v>6318</v>
      </c>
      <c r="E41" s="435" t="s">
        <v>6406</v>
      </c>
      <c r="F41" s="435" t="s">
        <v>6407</v>
      </c>
      <c r="G41" s="442"/>
      <c r="H41" s="435" t="s">
        <v>6408</v>
      </c>
      <c r="I41" s="435" t="s">
        <v>4229</v>
      </c>
      <c r="J41" s="444"/>
      <c r="K41" s="435" t="s">
        <v>3078</v>
      </c>
      <c r="L41" s="442"/>
      <c r="M41" s="447" t="s">
        <v>6409</v>
      </c>
      <c r="N41" s="442"/>
      <c r="O41" s="438" t="s">
        <v>5634</v>
      </c>
      <c r="P41" s="434">
        <v>309</v>
      </c>
      <c r="Q41" s="434" t="s">
        <v>6410</v>
      </c>
      <c r="R41" s="434" t="s">
        <v>6411</v>
      </c>
      <c r="S41" s="435" t="s">
        <v>5582</v>
      </c>
    </row>
    <row r="42" spans="1:19" ht="22.5">
      <c r="A42" s="443">
        <v>5109</v>
      </c>
      <c r="B42" s="433">
        <v>373</v>
      </c>
      <c r="C42" s="434" t="s">
        <v>3072</v>
      </c>
      <c r="D42" s="434" t="s">
        <v>6270</v>
      </c>
      <c r="E42" s="434" t="s">
        <v>6412</v>
      </c>
      <c r="F42" s="434" t="s">
        <v>6413</v>
      </c>
      <c r="G42" s="434"/>
      <c r="H42" s="434" t="s">
        <v>352</v>
      </c>
      <c r="I42" s="434" t="s">
        <v>4229</v>
      </c>
      <c r="J42" s="434"/>
      <c r="K42" s="434" t="s">
        <v>3078</v>
      </c>
      <c r="L42" s="434" t="s">
        <v>6414</v>
      </c>
      <c r="M42" s="436">
        <v>94105</v>
      </c>
      <c r="N42" s="437"/>
      <c r="O42" s="437" t="s">
        <v>6274</v>
      </c>
      <c r="P42" s="434">
        <v>553</v>
      </c>
      <c r="Q42" s="434" t="s">
        <v>6415</v>
      </c>
      <c r="R42" s="434" t="s">
        <v>6416</v>
      </c>
      <c r="S42" s="434" t="s">
        <v>5604</v>
      </c>
    </row>
    <row r="43" spans="1:19" ht="22.5">
      <c r="A43" s="443">
        <v>5569</v>
      </c>
      <c r="B43" s="433">
        <v>3171</v>
      </c>
      <c r="C43" s="434" t="s">
        <v>3072</v>
      </c>
      <c r="D43" s="434" t="s">
        <v>6270</v>
      </c>
      <c r="E43" s="434" t="s">
        <v>6417</v>
      </c>
      <c r="F43" s="434" t="s">
        <v>6418</v>
      </c>
      <c r="G43" s="434"/>
      <c r="H43" s="434" t="s">
        <v>321</v>
      </c>
      <c r="I43" s="434" t="s">
        <v>4229</v>
      </c>
      <c r="J43" s="434"/>
      <c r="K43" s="434" t="s">
        <v>3078</v>
      </c>
      <c r="L43" s="434" t="s">
        <v>6419</v>
      </c>
      <c r="M43" s="436">
        <v>90048</v>
      </c>
      <c r="N43" s="437"/>
      <c r="O43" s="437" t="s">
        <v>5634</v>
      </c>
      <c r="P43" s="434">
        <v>297</v>
      </c>
      <c r="Q43" s="434" t="s">
        <v>6420</v>
      </c>
      <c r="R43" s="434" t="s">
        <v>6421</v>
      </c>
      <c r="S43" s="434" t="s">
        <v>5604</v>
      </c>
    </row>
    <row r="44" spans="1:19" ht="22.5">
      <c r="A44" s="443">
        <v>5654</v>
      </c>
      <c r="B44" s="445">
        <v>1488</v>
      </c>
      <c r="C44" s="434" t="s">
        <v>3072</v>
      </c>
      <c r="D44" s="434" t="s">
        <v>6270</v>
      </c>
      <c r="E44" s="434" t="s">
        <v>6422</v>
      </c>
      <c r="F44" s="434" t="s">
        <v>6423</v>
      </c>
      <c r="G44" s="434"/>
      <c r="H44" s="434" t="s">
        <v>348</v>
      </c>
      <c r="I44" s="434" t="s">
        <v>4229</v>
      </c>
      <c r="J44" s="434"/>
      <c r="K44" s="434" t="s">
        <v>3078</v>
      </c>
      <c r="L44" s="434" t="s">
        <v>6424</v>
      </c>
      <c r="M44" s="437" t="s">
        <v>6425</v>
      </c>
      <c r="N44" s="437"/>
      <c r="O44" s="437" t="s">
        <v>5634</v>
      </c>
      <c r="P44" s="434">
        <v>270</v>
      </c>
      <c r="Q44" s="434" t="s">
        <v>6426</v>
      </c>
      <c r="R44" s="434" t="s">
        <v>6427</v>
      </c>
      <c r="S44" s="434" t="s">
        <v>5604</v>
      </c>
    </row>
    <row r="45" spans="1:19" ht="22.5">
      <c r="A45" s="433"/>
      <c r="B45" s="433">
        <v>3674</v>
      </c>
      <c r="C45" s="434" t="s">
        <v>5583</v>
      </c>
      <c r="D45" s="434" t="s">
        <v>3073</v>
      </c>
      <c r="E45" s="434" t="s">
        <v>6428</v>
      </c>
      <c r="F45" s="434" t="s">
        <v>6429</v>
      </c>
      <c r="G45" s="434"/>
      <c r="H45" s="434" t="s">
        <v>6430</v>
      </c>
      <c r="I45" s="434" t="s">
        <v>4229</v>
      </c>
      <c r="J45" s="434"/>
      <c r="K45" s="435" t="s">
        <v>3078</v>
      </c>
      <c r="L45" s="434"/>
      <c r="M45" s="436" t="s">
        <v>6431</v>
      </c>
      <c r="N45" s="437"/>
      <c r="O45" s="438" t="s">
        <v>5609</v>
      </c>
      <c r="P45" s="434">
        <v>391</v>
      </c>
      <c r="Q45" s="434" t="s">
        <v>6432</v>
      </c>
      <c r="R45" s="434" t="s">
        <v>6433</v>
      </c>
      <c r="S45" s="434" t="s">
        <v>5582</v>
      </c>
    </row>
    <row r="46" spans="1:19" ht="22.5">
      <c r="A46" s="440"/>
      <c r="B46" s="440">
        <v>995</v>
      </c>
      <c r="C46" s="434" t="s">
        <v>5583</v>
      </c>
      <c r="D46" s="435" t="s">
        <v>3073</v>
      </c>
      <c r="E46" s="435" t="s">
        <v>6434</v>
      </c>
      <c r="F46" s="435" t="s">
        <v>6435</v>
      </c>
      <c r="G46" s="442"/>
      <c r="H46" s="435" t="s">
        <v>3350</v>
      </c>
      <c r="I46" s="435" t="s">
        <v>4229</v>
      </c>
      <c r="J46" s="444"/>
      <c r="K46" s="435" t="s">
        <v>3078</v>
      </c>
      <c r="L46" s="442"/>
      <c r="M46" s="435" t="s">
        <v>6436</v>
      </c>
      <c r="N46" s="442"/>
      <c r="O46" s="438" t="s">
        <v>5634</v>
      </c>
      <c r="P46" s="434">
        <v>293</v>
      </c>
      <c r="Q46" s="434" t="s">
        <v>6437</v>
      </c>
      <c r="R46" s="434" t="s">
        <v>6438</v>
      </c>
      <c r="S46" s="435" t="s">
        <v>5582</v>
      </c>
    </row>
    <row r="47" spans="1:19" ht="22.5">
      <c r="A47" s="440"/>
      <c r="B47" s="440">
        <v>1719</v>
      </c>
      <c r="C47" s="434" t="s">
        <v>5616</v>
      </c>
      <c r="D47" s="435" t="s">
        <v>3073</v>
      </c>
      <c r="E47" s="435" t="s">
        <v>6439</v>
      </c>
      <c r="F47" s="435" t="s">
        <v>6440</v>
      </c>
      <c r="G47" s="442"/>
      <c r="H47" s="435" t="s">
        <v>3429</v>
      </c>
      <c r="I47" s="435" t="s">
        <v>4229</v>
      </c>
      <c r="J47" s="444"/>
      <c r="K47" s="435" t="s">
        <v>3078</v>
      </c>
      <c r="L47" s="442"/>
      <c r="M47" s="447" t="s">
        <v>6441</v>
      </c>
      <c r="N47" s="442"/>
      <c r="O47" s="438" t="s">
        <v>3080</v>
      </c>
      <c r="P47" s="434">
        <v>156</v>
      </c>
      <c r="Q47" s="434" t="s">
        <v>6442</v>
      </c>
      <c r="R47" s="434" t="s">
        <v>6443</v>
      </c>
      <c r="S47" s="435" t="s">
        <v>5582</v>
      </c>
    </row>
    <row r="48" spans="1:19" ht="22.5">
      <c r="A48" s="440"/>
      <c r="B48" s="440">
        <v>417</v>
      </c>
      <c r="C48" s="434" t="s">
        <v>5583</v>
      </c>
      <c r="D48" s="435" t="s">
        <v>3073</v>
      </c>
      <c r="E48" s="435" t="s">
        <v>6444</v>
      </c>
      <c r="F48" s="435" t="s">
        <v>6445</v>
      </c>
      <c r="G48" s="442"/>
      <c r="H48" s="435" t="s">
        <v>3435</v>
      </c>
      <c r="I48" s="435" t="s">
        <v>4229</v>
      </c>
      <c r="J48" s="444"/>
      <c r="K48" s="435" t="s">
        <v>3078</v>
      </c>
      <c r="L48" s="442"/>
      <c r="M48" s="435" t="s">
        <v>6446</v>
      </c>
      <c r="N48" s="442"/>
      <c r="O48" s="438" t="s">
        <v>5609</v>
      </c>
      <c r="P48" s="434">
        <v>353</v>
      </c>
      <c r="Q48" s="434" t="s">
        <v>6447</v>
      </c>
      <c r="R48" s="434" t="s">
        <v>6448</v>
      </c>
      <c r="S48" s="435" t="s">
        <v>5582</v>
      </c>
    </row>
    <row r="49" spans="1:19" ht="22.5">
      <c r="A49" s="440"/>
      <c r="B49" s="440">
        <v>1135</v>
      </c>
      <c r="C49" s="434" t="s">
        <v>5583</v>
      </c>
      <c r="D49" s="435" t="s">
        <v>3073</v>
      </c>
      <c r="E49" s="435" t="s">
        <v>6449</v>
      </c>
      <c r="F49" s="435" t="s">
        <v>6450</v>
      </c>
      <c r="G49" s="442"/>
      <c r="H49" s="435" t="s">
        <v>900</v>
      </c>
      <c r="I49" s="435" t="s">
        <v>4229</v>
      </c>
      <c r="J49" s="435"/>
      <c r="K49" s="435" t="s">
        <v>3078</v>
      </c>
      <c r="L49" s="442"/>
      <c r="M49" s="435" t="s">
        <v>6451</v>
      </c>
      <c r="N49" s="435"/>
      <c r="O49" s="438" t="s">
        <v>3080</v>
      </c>
      <c r="P49" s="434">
        <v>168</v>
      </c>
      <c r="Q49" s="434" t="s">
        <v>6452</v>
      </c>
      <c r="R49" s="434" t="s">
        <v>6453</v>
      </c>
      <c r="S49" s="435" t="s">
        <v>5582</v>
      </c>
    </row>
    <row r="50" spans="1:19" ht="22.5">
      <c r="A50" s="440"/>
      <c r="B50" s="440">
        <v>1552</v>
      </c>
      <c r="C50" s="434" t="s">
        <v>5583</v>
      </c>
      <c r="D50" s="435" t="s">
        <v>3073</v>
      </c>
      <c r="E50" s="435" t="s">
        <v>6454</v>
      </c>
      <c r="F50" s="435" t="s">
        <v>6455</v>
      </c>
      <c r="G50" s="442"/>
      <c r="H50" s="435" t="s">
        <v>6456</v>
      </c>
      <c r="I50" s="435" t="s">
        <v>4229</v>
      </c>
      <c r="J50" s="444"/>
      <c r="K50" s="435" t="s">
        <v>3078</v>
      </c>
      <c r="L50" s="442"/>
      <c r="M50" s="435">
        <v>38103</v>
      </c>
      <c r="N50" s="442"/>
      <c r="O50" s="438" t="s">
        <v>5634</v>
      </c>
      <c r="P50" s="434">
        <v>203</v>
      </c>
      <c r="Q50" s="434" t="s">
        <v>6457</v>
      </c>
      <c r="R50" s="434" t="s">
        <v>6458</v>
      </c>
      <c r="S50" s="435" t="s">
        <v>5582</v>
      </c>
    </row>
    <row r="51" spans="1:19" ht="22.5">
      <c r="A51" s="433"/>
      <c r="B51" s="433">
        <v>344</v>
      </c>
      <c r="C51" s="434" t="s">
        <v>5590</v>
      </c>
      <c r="D51" s="434" t="s">
        <v>3073</v>
      </c>
      <c r="E51" s="434" t="s">
        <v>6459</v>
      </c>
      <c r="F51" s="434" t="s">
        <v>6460</v>
      </c>
      <c r="G51" s="434"/>
      <c r="H51" s="434" t="s">
        <v>252</v>
      </c>
      <c r="I51" s="434" t="s">
        <v>4229</v>
      </c>
      <c r="J51" s="434"/>
      <c r="K51" s="435" t="s">
        <v>3078</v>
      </c>
      <c r="L51" s="434"/>
      <c r="M51" s="436" t="s">
        <v>6461</v>
      </c>
      <c r="N51" s="437"/>
      <c r="O51" s="438" t="s">
        <v>5609</v>
      </c>
      <c r="P51" s="434">
        <v>389</v>
      </c>
      <c r="Q51" s="434" t="s">
        <v>6462</v>
      </c>
      <c r="R51" s="434" t="s">
        <v>6463</v>
      </c>
      <c r="S51" s="434" t="s">
        <v>5582</v>
      </c>
    </row>
    <row r="52" spans="1:19" ht="22.5">
      <c r="A52" s="446">
        <v>5826</v>
      </c>
      <c r="B52" s="433">
        <v>1247</v>
      </c>
      <c r="C52" s="434" t="s">
        <v>3072</v>
      </c>
      <c r="D52" s="434" t="s">
        <v>3073</v>
      </c>
      <c r="E52" s="434" t="s">
        <v>6464</v>
      </c>
      <c r="F52" s="434" t="s">
        <v>6465</v>
      </c>
      <c r="G52" s="434"/>
      <c r="H52" s="434" t="s">
        <v>255</v>
      </c>
      <c r="I52" s="434" t="s">
        <v>4229</v>
      </c>
      <c r="J52" s="434"/>
      <c r="K52" s="434" t="s">
        <v>3078</v>
      </c>
      <c r="L52" s="434" t="s">
        <v>6466</v>
      </c>
      <c r="M52" s="436" t="s">
        <v>830</v>
      </c>
      <c r="N52" s="437"/>
      <c r="O52" s="437" t="s">
        <v>6274</v>
      </c>
      <c r="P52" s="434">
        <v>503</v>
      </c>
      <c r="Q52" s="434" t="s">
        <v>6467</v>
      </c>
      <c r="R52" s="434" t="s">
        <v>6468</v>
      </c>
      <c r="S52" s="434" t="s">
        <v>5604</v>
      </c>
    </row>
    <row r="53" spans="1:19" ht="22.5">
      <c r="A53" s="440"/>
      <c r="B53" s="440">
        <v>1959</v>
      </c>
      <c r="C53" s="434" t="s">
        <v>5583</v>
      </c>
      <c r="D53" s="435" t="s">
        <v>3073</v>
      </c>
      <c r="E53" s="435" t="s">
        <v>6469</v>
      </c>
      <c r="F53" s="435" t="s">
        <v>6470</v>
      </c>
      <c r="G53" s="442"/>
      <c r="H53" s="435" t="s">
        <v>3526</v>
      </c>
      <c r="I53" s="435" t="s">
        <v>4229</v>
      </c>
      <c r="J53" s="435"/>
      <c r="K53" s="435" t="s">
        <v>3078</v>
      </c>
      <c r="L53" s="442"/>
      <c r="M53" s="447">
        <v>94559</v>
      </c>
      <c r="N53" s="442"/>
      <c r="O53" s="438" t="s">
        <v>3080</v>
      </c>
      <c r="P53" s="434">
        <v>180</v>
      </c>
      <c r="Q53" s="434" t="s">
        <v>6471</v>
      </c>
      <c r="R53" s="434"/>
      <c r="S53" s="435" t="s">
        <v>5582</v>
      </c>
    </row>
    <row r="54" spans="1:19" ht="22.5">
      <c r="A54" s="440"/>
      <c r="B54" s="440">
        <v>1598</v>
      </c>
      <c r="C54" s="434" t="s">
        <v>3072</v>
      </c>
      <c r="D54" s="435" t="s">
        <v>3073</v>
      </c>
      <c r="E54" s="435" t="s">
        <v>6472</v>
      </c>
      <c r="F54" s="435" t="s">
        <v>6473</v>
      </c>
      <c r="G54" s="442"/>
      <c r="H54" s="435" t="s">
        <v>252</v>
      </c>
      <c r="I54" s="435" t="s">
        <v>4229</v>
      </c>
      <c r="J54" s="435"/>
      <c r="K54" s="435" t="s">
        <v>3078</v>
      </c>
      <c r="L54" s="442"/>
      <c r="M54" s="447">
        <v>16501</v>
      </c>
      <c r="N54" s="442"/>
      <c r="O54" s="438" t="s">
        <v>3080</v>
      </c>
      <c r="P54" s="434">
        <v>200</v>
      </c>
      <c r="Q54" s="434" t="s">
        <v>6474</v>
      </c>
      <c r="R54" s="434" t="s">
        <v>6475</v>
      </c>
      <c r="S54" s="435" t="s">
        <v>5582</v>
      </c>
    </row>
    <row r="55" spans="1:19" ht="22.5">
      <c r="A55" s="440"/>
      <c r="B55" s="440">
        <v>1556</v>
      </c>
      <c r="C55" s="434" t="s">
        <v>5583</v>
      </c>
      <c r="D55" s="435" t="s">
        <v>3073</v>
      </c>
      <c r="E55" s="435" t="s">
        <v>6476</v>
      </c>
      <c r="F55" s="435" t="s">
        <v>6477</v>
      </c>
      <c r="G55" s="448"/>
      <c r="H55" s="435" t="s">
        <v>348</v>
      </c>
      <c r="I55" s="435" t="s">
        <v>4229</v>
      </c>
      <c r="J55" s="444"/>
      <c r="K55" s="435" t="s">
        <v>3078</v>
      </c>
      <c r="L55" s="442"/>
      <c r="M55" s="435" t="s">
        <v>6478</v>
      </c>
      <c r="N55" s="442"/>
      <c r="O55" s="438" t="s">
        <v>5634</v>
      </c>
      <c r="P55" s="434">
        <v>277</v>
      </c>
      <c r="Q55" s="434" t="s">
        <v>6479</v>
      </c>
      <c r="R55" s="434" t="s">
        <v>6480</v>
      </c>
      <c r="S55" s="435" t="s">
        <v>5582</v>
      </c>
    </row>
    <row r="56" spans="1:19" ht="22.5">
      <c r="A56" s="440"/>
      <c r="B56" s="440">
        <v>1556</v>
      </c>
      <c r="C56" s="434" t="s">
        <v>5583</v>
      </c>
      <c r="D56" s="435" t="s">
        <v>3073</v>
      </c>
      <c r="E56" s="435" t="s">
        <v>6476</v>
      </c>
      <c r="F56" s="435" t="s">
        <v>6477</v>
      </c>
      <c r="G56" s="442"/>
      <c r="H56" s="435" t="s">
        <v>348</v>
      </c>
      <c r="I56" s="435" t="s">
        <v>4229</v>
      </c>
      <c r="J56" s="435"/>
      <c r="K56" s="435" t="s">
        <v>3078</v>
      </c>
      <c r="L56" s="442"/>
      <c r="M56" s="435" t="s">
        <v>6481</v>
      </c>
      <c r="N56" s="442"/>
      <c r="O56" s="438" t="s">
        <v>6274</v>
      </c>
      <c r="P56" s="434">
        <v>506</v>
      </c>
      <c r="Q56" s="434" t="s">
        <v>6482</v>
      </c>
      <c r="R56" s="434" t="s">
        <v>6483</v>
      </c>
      <c r="S56" s="435" t="s">
        <v>5582</v>
      </c>
    </row>
    <row r="57" spans="1:19" ht="22.5">
      <c r="A57" s="433"/>
      <c r="B57" s="433">
        <v>1133</v>
      </c>
      <c r="C57" s="434" t="s">
        <v>5590</v>
      </c>
      <c r="D57" s="435" t="s">
        <v>3073</v>
      </c>
      <c r="E57" s="434" t="s">
        <v>6484</v>
      </c>
      <c r="F57" s="434" t="s">
        <v>6485</v>
      </c>
      <c r="G57" s="434"/>
      <c r="H57" s="434" t="s">
        <v>253</v>
      </c>
      <c r="I57" s="434" t="s">
        <v>4229</v>
      </c>
      <c r="J57" s="434"/>
      <c r="K57" s="435" t="s">
        <v>3078</v>
      </c>
      <c r="L57" s="434"/>
      <c r="M57" s="436" t="s">
        <v>6486</v>
      </c>
      <c r="N57" s="437"/>
      <c r="O57" s="438" t="s">
        <v>3080</v>
      </c>
      <c r="P57" s="434">
        <v>183</v>
      </c>
      <c r="Q57" s="434" t="s">
        <v>6487</v>
      </c>
      <c r="R57" s="434" t="s">
        <v>6488</v>
      </c>
      <c r="S57" s="434" t="s">
        <v>5582</v>
      </c>
    </row>
    <row r="58" spans="1:19" ht="22.5">
      <c r="A58" s="440"/>
      <c r="B58" s="440">
        <v>214</v>
      </c>
      <c r="C58" s="434" t="s">
        <v>5583</v>
      </c>
      <c r="D58" s="435" t="s">
        <v>3073</v>
      </c>
      <c r="E58" s="435" t="s">
        <v>6489</v>
      </c>
      <c r="F58" s="435" t="s">
        <v>6490</v>
      </c>
      <c r="G58" s="442"/>
      <c r="H58" s="435" t="s">
        <v>839</v>
      </c>
      <c r="I58" s="435" t="s">
        <v>4229</v>
      </c>
      <c r="J58" s="435"/>
      <c r="K58" s="435" t="s">
        <v>3078</v>
      </c>
      <c r="L58" s="442"/>
      <c r="M58" s="435" t="s">
        <v>6491</v>
      </c>
      <c r="N58" s="442"/>
      <c r="O58" s="438" t="s">
        <v>5634</v>
      </c>
      <c r="P58" s="434">
        <v>308</v>
      </c>
      <c r="Q58" s="434" t="s">
        <v>6492</v>
      </c>
      <c r="R58" s="434" t="s">
        <v>6493</v>
      </c>
      <c r="S58" s="435" t="s">
        <v>5582</v>
      </c>
    </row>
    <row r="59" spans="1:19" ht="22.5">
      <c r="A59" s="440"/>
      <c r="B59" s="440">
        <v>1569</v>
      </c>
      <c r="C59" s="434" t="s">
        <v>5583</v>
      </c>
      <c r="D59" s="435" t="s">
        <v>3073</v>
      </c>
      <c r="E59" s="435" t="s">
        <v>6494</v>
      </c>
      <c r="F59" s="435" t="s">
        <v>6495</v>
      </c>
      <c r="G59" s="442"/>
      <c r="H59" s="435" t="s">
        <v>3350</v>
      </c>
      <c r="I59" s="435" t="s">
        <v>4229</v>
      </c>
      <c r="J59" s="444"/>
      <c r="K59" s="435" t="s">
        <v>3078</v>
      </c>
      <c r="L59" s="442"/>
      <c r="M59" s="435" t="s">
        <v>6496</v>
      </c>
      <c r="N59" s="435"/>
      <c r="O59" s="438" t="s">
        <v>3080</v>
      </c>
      <c r="P59" s="434">
        <v>98</v>
      </c>
      <c r="Q59" s="434" t="s">
        <v>6497</v>
      </c>
      <c r="R59" s="434" t="s">
        <v>6498</v>
      </c>
      <c r="S59" s="435" t="s">
        <v>5582</v>
      </c>
    </row>
    <row r="60" spans="1:19" ht="22.5">
      <c r="A60" s="440"/>
      <c r="B60" s="440">
        <v>1196</v>
      </c>
      <c r="C60" s="434" t="s">
        <v>5583</v>
      </c>
      <c r="D60" s="435" t="s">
        <v>3073</v>
      </c>
      <c r="E60" s="435" t="s">
        <v>6499</v>
      </c>
      <c r="F60" s="435" t="s">
        <v>6500</v>
      </c>
      <c r="G60" s="442"/>
      <c r="H60" s="435" t="s">
        <v>254</v>
      </c>
      <c r="I60" s="435" t="s">
        <v>4229</v>
      </c>
      <c r="J60" s="444"/>
      <c r="K60" s="435" t="s">
        <v>3078</v>
      </c>
      <c r="L60" s="442"/>
      <c r="M60" s="435" t="s">
        <v>6501</v>
      </c>
      <c r="N60" s="442"/>
      <c r="O60" s="438" t="s">
        <v>6274</v>
      </c>
      <c r="P60" s="434">
        <v>567</v>
      </c>
      <c r="Q60" s="434" t="s">
        <v>6502</v>
      </c>
      <c r="R60" s="434" t="s">
        <v>6503</v>
      </c>
      <c r="S60" s="435" t="s">
        <v>5582</v>
      </c>
    </row>
    <row r="61" spans="1:19" ht="22.5">
      <c r="A61" s="440"/>
      <c r="B61" s="440">
        <v>1751</v>
      </c>
      <c r="C61" s="434" t="s">
        <v>5583</v>
      </c>
      <c r="D61" s="435" t="s">
        <v>3073</v>
      </c>
      <c r="E61" s="435" t="s">
        <v>6504</v>
      </c>
      <c r="F61" s="435" t="s">
        <v>6505</v>
      </c>
      <c r="G61" s="442"/>
      <c r="H61" s="435" t="s">
        <v>3571</v>
      </c>
      <c r="I61" s="435" t="s">
        <v>4229</v>
      </c>
      <c r="J61" s="444"/>
      <c r="K61" s="435" t="s">
        <v>3078</v>
      </c>
      <c r="L61" s="442"/>
      <c r="M61" s="447" t="s">
        <v>6506</v>
      </c>
      <c r="N61" s="442"/>
      <c r="O61" s="438" t="s">
        <v>5634</v>
      </c>
      <c r="P61" s="434">
        <v>315</v>
      </c>
      <c r="Q61" s="434" t="s">
        <v>6507</v>
      </c>
      <c r="R61" s="434" t="s">
        <v>6508</v>
      </c>
      <c r="S61" s="435" t="s">
        <v>5582</v>
      </c>
    </row>
    <row r="62" spans="1:19" ht="22.5">
      <c r="A62" s="443">
        <v>5676</v>
      </c>
      <c r="B62" s="433">
        <v>127</v>
      </c>
      <c r="C62" s="434" t="s">
        <v>5597</v>
      </c>
      <c r="D62" s="434" t="s">
        <v>3073</v>
      </c>
      <c r="E62" s="434" t="s">
        <v>6509</v>
      </c>
      <c r="F62" s="434" t="s">
        <v>6510</v>
      </c>
      <c r="G62" s="434"/>
      <c r="H62" s="434" t="s">
        <v>348</v>
      </c>
      <c r="I62" s="434" t="s">
        <v>4229</v>
      </c>
      <c r="J62" s="434"/>
      <c r="K62" s="434" t="s">
        <v>3078</v>
      </c>
      <c r="L62" s="434" t="s">
        <v>6424</v>
      </c>
      <c r="M62" s="436" t="s">
        <v>6425</v>
      </c>
      <c r="N62" s="437"/>
      <c r="O62" s="437" t="s">
        <v>6511</v>
      </c>
      <c r="P62" s="434">
        <v>1053</v>
      </c>
      <c r="Q62" s="434" t="s">
        <v>6512</v>
      </c>
      <c r="R62" s="434" t="s">
        <v>6513</v>
      </c>
      <c r="S62" s="434" t="s">
        <v>5604</v>
      </c>
    </row>
    <row r="63" spans="1:19" ht="22.5">
      <c r="A63" s="440"/>
      <c r="B63" s="440">
        <v>670</v>
      </c>
      <c r="C63" s="434" t="s">
        <v>5583</v>
      </c>
      <c r="D63" s="435" t="s">
        <v>3073</v>
      </c>
      <c r="E63" s="435" t="s">
        <v>6514</v>
      </c>
      <c r="F63" s="435" t="s">
        <v>6515</v>
      </c>
      <c r="G63" s="442"/>
      <c r="H63" s="435" t="s">
        <v>6516</v>
      </c>
      <c r="I63" s="435" t="s">
        <v>4229</v>
      </c>
      <c r="J63" s="435"/>
      <c r="K63" s="435" t="s">
        <v>3078</v>
      </c>
      <c r="L63" s="442"/>
      <c r="M63" s="435" t="s">
        <v>6517</v>
      </c>
      <c r="N63" s="442"/>
      <c r="O63" s="438" t="s">
        <v>5634</v>
      </c>
      <c r="P63" s="434">
        <v>225</v>
      </c>
      <c r="Q63" s="434" t="s">
        <v>6518</v>
      </c>
      <c r="R63" s="434" t="s">
        <v>6519</v>
      </c>
      <c r="S63" s="435" t="s">
        <v>5582</v>
      </c>
    </row>
    <row r="64" spans="1:19" ht="22.5">
      <c r="A64" s="440"/>
      <c r="B64" s="440">
        <v>1138</v>
      </c>
      <c r="C64" s="434" t="s">
        <v>5583</v>
      </c>
      <c r="D64" s="435" t="s">
        <v>3073</v>
      </c>
      <c r="E64" s="435" t="s">
        <v>6520</v>
      </c>
      <c r="F64" s="435" t="s">
        <v>6521</v>
      </c>
      <c r="G64" s="442"/>
      <c r="H64" s="435" t="s">
        <v>6522</v>
      </c>
      <c r="I64" s="435" t="s">
        <v>4229</v>
      </c>
      <c r="J64" s="444"/>
      <c r="K64" s="435" t="s">
        <v>3078</v>
      </c>
      <c r="L64" s="442"/>
      <c r="M64" s="435" t="s">
        <v>6523</v>
      </c>
      <c r="N64" s="442"/>
      <c r="O64" s="438" t="s">
        <v>5601</v>
      </c>
      <c r="P64" s="434">
        <v>763</v>
      </c>
      <c r="Q64" s="434" t="s">
        <v>6524</v>
      </c>
      <c r="R64" s="434" t="s">
        <v>6525</v>
      </c>
      <c r="S64" s="435" t="s">
        <v>5582</v>
      </c>
    </row>
    <row r="65" spans="1:19" s="449" customFormat="1" ht="22.5">
      <c r="A65" s="443">
        <v>5118</v>
      </c>
      <c r="B65" s="433">
        <v>662</v>
      </c>
      <c r="C65" s="434" t="s">
        <v>5583</v>
      </c>
      <c r="D65" s="434" t="s">
        <v>3073</v>
      </c>
      <c r="E65" s="434" t="s">
        <v>6526</v>
      </c>
      <c r="F65" s="434" t="s">
        <v>6527</v>
      </c>
      <c r="G65" s="434"/>
      <c r="H65" s="434" t="s">
        <v>6528</v>
      </c>
      <c r="I65" s="434" t="s">
        <v>4229</v>
      </c>
      <c r="J65" s="434"/>
      <c r="K65" s="434" t="s">
        <v>3078</v>
      </c>
      <c r="L65" s="434" t="s">
        <v>6419</v>
      </c>
      <c r="M65" s="436">
        <v>91768</v>
      </c>
      <c r="N65" s="437"/>
      <c r="O65" s="437" t="s">
        <v>5634</v>
      </c>
      <c r="P65" s="434">
        <v>247</v>
      </c>
      <c r="Q65" s="434" t="s">
        <v>6529</v>
      </c>
      <c r="R65" s="434" t="s">
        <v>6530</v>
      </c>
      <c r="S65" s="434" t="s">
        <v>5604</v>
      </c>
    </row>
    <row r="66" spans="1:19" s="449" customFormat="1" ht="22.5">
      <c r="A66" s="440"/>
      <c r="B66" s="440">
        <v>2003</v>
      </c>
      <c r="C66" s="434" t="s">
        <v>3072</v>
      </c>
      <c r="D66" s="435" t="s">
        <v>3073</v>
      </c>
      <c r="E66" s="435" t="s">
        <v>6531</v>
      </c>
      <c r="F66" s="435" t="s">
        <v>6532</v>
      </c>
      <c r="G66" s="442"/>
      <c r="H66" s="435" t="s">
        <v>348</v>
      </c>
      <c r="I66" s="435" t="s">
        <v>4229</v>
      </c>
      <c r="J66" s="435"/>
      <c r="K66" s="435" t="s">
        <v>3078</v>
      </c>
      <c r="L66" s="442"/>
      <c r="M66" s="447" t="s">
        <v>6533</v>
      </c>
      <c r="N66" s="442"/>
      <c r="O66" s="438" t="s">
        <v>5634</v>
      </c>
      <c r="P66" s="434">
        <v>258</v>
      </c>
      <c r="Q66" s="434" t="s">
        <v>6534</v>
      </c>
      <c r="R66" s="434" t="s">
        <v>6535</v>
      </c>
      <c r="S66" s="435" t="s">
        <v>5582</v>
      </c>
    </row>
    <row r="67" spans="1:19" ht="22.5">
      <c r="A67" s="440"/>
      <c r="B67" s="440">
        <v>754</v>
      </c>
      <c r="C67" s="434" t="s">
        <v>5583</v>
      </c>
      <c r="D67" s="435" t="s">
        <v>3073</v>
      </c>
      <c r="E67" s="435" t="s">
        <v>6536</v>
      </c>
      <c r="F67" s="435" t="s">
        <v>6537</v>
      </c>
      <c r="G67" s="442"/>
      <c r="H67" s="435" t="s">
        <v>865</v>
      </c>
      <c r="I67" s="435" t="s">
        <v>4229</v>
      </c>
      <c r="J67" s="435"/>
      <c r="K67" s="435" t="s">
        <v>3078</v>
      </c>
      <c r="L67" s="442"/>
      <c r="M67" s="435" t="s">
        <v>6538</v>
      </c>
      <c r="N67" s="442"/>
      <c r="O67" s="438" t="s">
        <v>5609</v>
      </c>
      <c r="P67" s="434">
        <v>370</v>
      </c>
      <c r="Q67" s="434" t="s">
        <v>6539</v>
      </c>
      <c r="R67" s="434" t="s">
        <v>6540</v>
      </c>
      <c r="S67" s="435" t="s">
        <v>5582</v>
      </c>
    </row>
    <row r="68" spans="1:19" ht="22.5">
      <c r="A68" s="433"/>
      <c r="B68" s="433">
        <v>83</v>
      </c>
      <c r="C68" s="434" t="s">
        <v>3072</v>
      </c>
      <c r="D68" s="434" t="s">
        <v>3073</v>
      </c>
      <c r="E68" s="434" t="s">
        <v>6541</v>
      </c>
      <c r="F68" s="434" t="s">
        <v>6542</v>
      </c>
      <c r="G68" s="434"/>
      <c r="H68" s="434" t="s">
        <v>6543</v>
      </c>
      <c r="I68" s="434" t="s">
        <v>4229</v>
      </c>
      <c r="J68" s="434"/>
      <c r="K68" s="435" t="s">
        <v>3078</v>
      </c>
      <c r="L68" s="434"/>
      <c r="M68" s="436" t="s">
        <v>6544</v>
      </c>
      <c r="N68" s="437"/>
      <c r="O68" s="438" t="s">
        <v>5634</v>
      </c>
      <c r="P68" s="434">
        <v>247</v>
      </c>
      <c r="Q68" s="434" t="s">
        <v>6545</v>
      </c>
      <c r="R68" s="434" t="s">
        <v>6546</v>
      </c>
      <c r="S68" s="434" t="s">
        <v>5582</v>
      </c>
    </row>
    <row r="69" spans="1:19" ht="22.5">
      <c r="A69" s="443">
        <v>249</v>
      </c>
      <c r="B69" s="433">
        <v>1511</v>
      </c>
      <c r="C69" s="434" t="s">
        <v>3072</v>
      </c>
      <c r="D69" s="434" t="s">
        <v>6328</v>
      </c>
      <c r="E69" s="434" t="s">
        <v>6547</v>
      </c>
      <c r="F69" s="434" t="s">
        <v>6548</v>
      </c>
      <c r="G69" s="434"/>
      <c r="H69" s="434" t="s">
        <v>352</v>
      </c>
      <c r="I69" s="434" t="s">
        <v>4229</v>
      </c>
      <c r="J69" s="434"/>
      <c r="K69" s="450" t="s">
        <v>3078</v>
      </c>
      <c r="L69" s="434" t="s">
        <v>6414</v>
      </c>
      <c r="M69" s="437" t="s">
        <v>6549</v>
      </c>
      <c r="N69" s="437"/>
      <c r="O69" s="437" t="s">
        <v>5634</v>
      </c>
      <c r="P69" s="434">
        <v>260</v>
      </c>
      <c r="Q69" s="434" t="s">
        <v>6550</v>
      </c>
      <c r="R69" s="434" t="s">
        <v>6551</v>
      </c>
      <c r="S69" s="434" t="s">
        <v>6269</v>
      </c>
    </row>
    <row r="70" spans="1:19" ht="22.5">
      <c r="A70" s="446">
        <v>5977</v>
      </c>
      <c r="B70" s="433">
        <v>1361</v>
      </c>
      <c r="C70" s="434" t="s">
        <v>5616</v>
      </c>
      <c r="D70" s="434" t="s">
        <v>6328</v>
      </c>
      <c r="E70" s="434" t="s">
        <v>6552</v>
      </c>
      <c r="F70" s="434" t="s">
        <v>6553</v>
      </c>
      <c r="G70" s="434"/>
      <c r="H70" s="434" t="s">
        <v>2320</v>
      </c>
      <c r="I70" s="434" t="s">
        <v>4229</v>
      </c>
      <c r="J70" s="434"/>
      <c r="K70" s="434" t="s">
        <v>3078</v>
      </c>
      <c r="L70" s="434" t="s">
        <v>6419</v>
      </c>
      <c r="M70" s="436">
        <v>92629</v>
      </c>
      <c r="N70" s="437"/>
      <c r="O70" s="437" t="s">
        <v>5609</v>
      </c>
      <c r="P70" s="434">
        <v>400</v>
      </c>
      <c r="Q70" s="434" t="s">
        <v>6554</v>
      </c>
      <c r="R70" s="434" t="s">
        <v>6555</v>
      </c>
      <c r="S70" s="434" t="s">
        <v>5604</v>
      </c>
    </row>
    <row r="71" spans="1:19" ht="22.5">
      <c r="A71" s="443">
        <v>5705</v>
      </c>
      <c r="B71" s="433">
        <v>1789</v>
      </c>
      <c r="C71" s="434" t="s">
        <v>3072</v>
      </c>
      <c r="D71" s="434" t="s">
        <v>6300</v>
      </c>
      <c r="E71" s="434" t="s">
        <v>6556</v>
      </c>
      <c r="F71" s="434" t="s">
        <v>6557</v>
      </c>
      <c r="G71" s="434"/>
      <c r="H71" s="434" t="s">
        <v>252</v>
      </c>
      <c r="I71" s="434" t="s">
        <v>4229</v>
      </c>
      <c r="J71" s="434"/>
      <c r="K71" s="434" t="s">
        <v>3078</v>
      </c>
      <c r="L71" s="434" t="s">
        <v>6419</v>
      </c>
      <c r="M71" s="436" t="s">
        <v>6558</v>
      </c>
      <c r="N71" s="437"/>
      <c r="O71" s="437" t="s">
        <v>5634</v>
      </c>
      <c r="P71" s="434">
        <v>305</v>
      </c>
      <c r="Q71" s="434" t="s">
        <v>6559</v>
      </c>
      <c r="R71" s="434" t="s">
        <v>6560</v>
      </c>
      <c r="S71" s="434" t="s">
        <v>5604</v>
      </c>
    </row>
    <row r="72" spans="1:19" ht="22.5">
      <c r="A72" s="443">
        <v>32</v>
      </c>
      <c r="B72" s="433">
        <v>97518</v>
      </c>
      <c r="C72" s="434" t="s">
        <v>3072</v>
      </c>
      <c r="D72" s="434" t="s">
        <v>6300</v>
      </c>
      <c r="E72" s="434" t="s">
        <v>6561</v>
      </c>
      <c r="F72" s="434" t="s">
        <v>6562</v>
      </c>
      <c r="G72" s="434"/>
      <c r="H72" s="434" t="s">
        <v>252</v>
      </c>
      <c r="I72" s="434" t="s">
        <v>4229</v>
      </c>
      <c r="J72" s="434"/>
      <c r="K72" s="434" t="s">
        <v>3078</v>
      </c>
      <c r="L72" s="434" t="s">
        <v>6419</v>
      </c>
      <c r="M72" s="436">
        <v>90024</v>
      </c>
      <c r="N72" s="437"/>
      <c r="O72" s="437" t="s">
        <v>5634</v>
      </c>
      <c r="P72" s="434">
        <v>258</v>
      </c>
      <c r="Q72" s="434" t="s">
        <v>6563</v>
      </c>
      <c r="R72" s="434" t="s">
        <v>6564</v>
      </c>
      <c r="S72" s="434" t="s">
        <v>6269</v>
      </c>
    </row>
    <row r="73" spans="1:19" ht="22.5">
      <c r="A73" s="443">
        <v>4078</v>
      </c>
      <c r="B73" s="433">
        <v>1433</v>
      </c>
      <c r="C73" s="434" t="s">
        <v>3072</v>
      </c>
      <c r="D73" s="434" t="s">
        <v>6300</v>
      </c>
      <c r="E73" s="434" t="s">
        <v>6565</v>
      </c>
      <c r="F73" s="434" t="s">
        <v>6566</v>
      </c>
      <c r="G73" s="434"/>
      <c r="H73" s="434" t="s">
        <v>348</v>
      </c>
      <c r="I73" s="434" t="s">
        <v>4229</v>
      </c>
      <c r="J73" s="434"/>
      <c r="K73" s="434" t="s">
        <v>3078</v>
      </c>
      <c r="L73" s="434" t="s">
        <v>6424</v>
      </c>
      <c r="M73" s="437" t="s">
        <v>6425</v>
      </c>
      <c r="N73" s="437"/>
      <c r="O73" s="437" t="s">
        <v>5634</v>
      </c>
      <c r="P73" s="434">
        <v>258</v>
      </c>
      <c r="Q73" s="434" t="s">
        <v>6567</v>
      </c>
      <c r="R73" s="434" t="s">
        <v>6568</v>
      </c>
      <c r="S73" s="434" t="s">
        <v>5604</v>
      </c>
    </row>
    <row r="74" spans="1:19" ht="22.5">
      <c r="A74" s="443">
        <v>5951</v>
      </c>
      <c r="B74" s="433">
        <v>1153</v>
      </c>
      <c r="C74" s="434" t="s">
        <v>3072</v>
      </c>
      <c r="D74" s="434" t="s">
        <v>6300</v>
      </c>
      <c r="E74" s="434" t="s">
        <v>6569</v>
      </c>
      <c r="F74" s="434" t="s">
        <v>6570</v>
      </c>
      <c r="G74" s="434"/>
      <c r="H74" s="434" t="s">
        <v>352</v>
      </c>
      <c r="I74" s="434" t="s">
        <v>4229</v>
      </c>
      <c r="J74" s="434"/>
      <c r="K74" s="434" t="s">
        <v>3078</v>
      </c>
      <c r="L74" s="434" t="s">
        <v>6414</v>
      </c>
      <c r="M74" s="436" t="s">
        <v>6549</v>
      </c>
      <c r="N74" s="437"/>
      <c r="O74" s="437" t="s">
        <v>5609</v>
      </c>
      <c r="P74" s="434">
        <v>404</v>
      </c>
      <c r="Q74" s="434" t="s">
        <v>6571</v>
      </c>
      <c r="R74" s="434" t="s">
        <v>6572</v>
      </c>
      <c r="S74" s="434" t="s">
        <v>5604</v>
      </c>
    </row>
    <row r="75" spans="1:19" ht="22.5">
      <c r="A75" s="443">
        <v>5342</v>
      </c>
      <c r="B75" s="433">
        <v>1300</v>
      </c>
      <c r="C75" s="434" t="s">
        <v>5583</v>
      </c>
      <c r="D75" s="434" t="s">
        <v>6300</v>
      </c>
      <c r="E75" s="434" t="s">
        <v>6573</v>
      </c>
      <c r="F75" s="434" t="s">
        <v>6574</v>
      </c>
      <c r="G75" s="434"/>
      <c r="H75" s="434" t="s">
        <v>724</v>
      </c>
      <c r="I75" s="434" t="s">
        <v>4229</v>
      </c>
      <c r="J75" s="434"/>
      <c r="K75" s="434" t="s">
        <v>3078</v>
      </c>
      <c r="L75" s="434" t="s">
        <v>6575</v>
      </c>
      <c r="M75" s="436">
        <v>94560</v>
      </c>
      <c r="N75" s="437"/>
      <c r="O75" s="437" t="s">
        <v>3080</v>
      </c>
      <c r="P75" s="434">
        <v>172</v>
      </c>
      <c r="Q75" s="434" t="s">
        <v>6576</v>
      </c>
      <c r="R75" s="434" t="s">
        <v>6577</v>
      </c>
      <c r="S75" s="434" t="s">
        <v>5604</v>
      </c>
    </row>
    <row r="76" spans="1:19" ht="22.5">
      <c r="A76" s="443">
        <v>4077</v>
      </c>
      <c r="B76" s="433">
        <v>1009</v>
      </c>
      <c r="C76" s="434" t="s">
        <v>3072</v>
      </c>
      <c r="D76" s="434" t="s">
        <v>5605</v>
      </c>
      <c r="E76" s="434" t="s">
        <v>6578</v>
      </c>
      <c r="F76" s="434" t="s">
        <v>6579</v>
      </c>
      <c r="G76" s="434"/>
      <c r="H76" s="434" t="s">
        <v>348</v>
      </c>
      <c r="I76" s="434" t="s">
        <v>4229</v>
      </c>
      <c r="J76" s="434"/>
      <c r="K76" s="434" t="s">
        <v>3078</v>
      </c>
      <c r="L76" s="434" t="s">
        <v>6424</v>
      </c>
      <c r="M76" s="436">
        <v>92101</v>
      </c>
      <c r="N76" s="437"/>
      <c r="O76" s="437" t="s">
        <v>5609</v>
      </c>
      <c r="P76" s="434">
        <v>450</v>
      </c>
      <c r="Q76" s="434" t="s">
        <v>6580</v>
      </c>
      <c r="R76" s="434" t="s">
        <v>6581</v>
      </c>
      <c r="S76" s="434" t="s">
        <v>5604</v>
      </c>
    </row>
    <row r="77" spans="1:19" ht="22.5">
      <c r="A77" s="440"/>
      <c r="B77" s="440">
        <v>1003</v>
      </c>
      <c r="C77" s="434" t="s">
        <v>5597</v>
      </c>
      <c r="D77" s="435" t="s">
        <v>5605</v>
      </c>
      <c r="E77" s="435" t="s">
        <v>6582</v>
      </c>
      <c r="F77" s="435" t="s">
        <v>6583</v>
      </c>
      <c r="G77" s="442"/>
      <c r="H77" s="435" t="s">
        <v>3420</v>
      </c>
      <c r="I77" s="435" t="s">
        <v>4229</v>
      </c>
      <c r="J77" s="444"/>
      <c r="K77" s="435" t="s">
        <v>3078</v>
      </c>
      <c r="L77" s="442"/>
      <c r="M77" s="435" t="s">
        <v>6584</v>
      </c>
      <c r="N77" s="442"/>
      <c r="O77" s="438" t="s">
        <v>5634</v>
      </c>
      <c r="P77" s="434">
        <v>261</v>
      </c>
      <c r="Q77" s="434" t="s">
        <v>6585</v>
      </c>
      <c r="R77" s="434" t="s">
        <v>6586</v>
      </c>
      <c r="S77" s="435" t="s">
        <v>5582</v>
      </c>
    </row>
    <row r="78" spans="1:19" ht="22.5">
      <c r="A78" s="443">
        <v>5662</v>
      </c>
      <c r="B78" s="433">
        <v>1005</v>
      </c>
      <c r="C78" s="434" t="s">
        <v>5590</v>
      </c>
      <c r="D78" s="434" t="s">
        <v>5605</v>
      </c>
      <c r="E78" s="434" t="s">
        <v>6587</v>
      </c>
      <c r="F78" s="434" t="s">
        <v>6588</v>
      </c>
      <c r="G78" s="434"/>
      <c r="H78" s="434" t="s">
        <v>252</v>
      </c>
      <c r="I78" s="434" t="s">
        <v>4229</v>
      </c>
      <c r="J78" s="434"/>
      <c r="K78" s="434" t="s">
        <v>3078</v>
      </c>
      <c r="L78" s="434" t="s">
        <v>6419</v>
      </c>
      <c r="M78" s="436">
        <v>90045</v>
      </c>
      <c r="N78" s="437"/>
      <c r="O78" s="437" t="s">
        <v>6274</v>
      </c>
      <c r="P78" s="434">
        <v>740</v>
      </c>
      <c r="Q78" s="434" t="s">
        <v>6589</v>
      </c>
      <c r="R78" s="434" t="s">
        <v>6590</v>
      </c>
      <c r="S78" s="434" t="s">
        <v>5604</v>
      </c>
    </row>
    <row r="79" spans="1:19" ht="22.5">
      <c r="A79" s="443">
        <v>5669</v>
      </c>
      <c r="B79" s="433">
        <v>1008</v>
      </c>
      <c r="C79" s="434" t="s">
        <v>5616</v>
      </c>
      <c r="D79" s="434" t="s">
        <v>5605</v>
      </c>
      <c r="E79" s="434" t="s">
        <v>6591</v>
      </c>
      <c r="F79" s="434" t="s">
        <v>6592</v>
      </c>
      <c r="G79" s="434"/>
      <c r="H79" s="434" t="s">
        <v>853</v>
      </c>
      <c r="I79" s="434" t="s">
        <v>4229</v>
      </c>
      <c r="J79" s="434"/>
      <c r="K79" s="434" t="s">
        <v>3078</v>
      </c>
      <c r="L79" s="434" t="s">
        <v>6408</v>
      </c>
      <c r="M79" s="436">
        <v>92270</v>
      </c>
      <c r="N79" s="437"/>
      <c r="O79" s="437" t="s">
        <v>6274</v>
      </c>
      <c r="P79" s="434">
        <v>512</v>
      </c>
      <c r="Q79" s="434" t="s">
        <v>6593</v>
      </c>
      <c r="R79" s="434" t="s">
        <v>6594</v>
      </c>
      <c r="S79" s="434" t="s">
        <v>5604</v>
      </c>
    </row>
    <row r="80" spans="1:19" ht="22.5">
      <c r="A80" s="440"/>
      <c r="B80" s="440">
        <v>1562</v>
      </c>
      <c r="C80" s="434" t="s">
        <v>5616</v>
      </c>
      <c r="D80" s="435" t="s">
        <v>5605</v>
      </c>
      <c r="E80" s="435" t="s">
        <v>6595</v>
      </c>
      <c r="F80" s="435" t="s">
        <v>6596</v>
      </c>
      <c r="G80" s="442" t="s">
        <v>6597</v>
      </c>
      <c r="H80" s="442" t="s">
        <v>2321</v>
      </c>
      <c r="I80" s="435" t="s">
        <v>4229</v>
      </c>
      <c r="J80" s="435"/>
      <c r="K80" s="435" t="s">
        <v>3078</v>
      </c>
      <c r="L80" s="442"/>
      <c r="M80" s="435">
        <v>21401</v>
      </c>
      <c r="N80" s="442"/>
      <c r="O80" s="438" t="s">
        <v>5634</v>
      </c>
      <c r="P80" s="434">
        <v>225</v>
      </c>
      <c r="Q80" s="434" t="s">
        <v>6598</v>
      </c>
      <c r="R80" s="434"/>
      <c r="S80" s="435" t="s">
        <v>5582</v>
      </c>
    </row>
    <row r="81" spans="1:19" ht="22.5">
      <c r="A81" s="440"/>
      <c r="B81" s="440">
        <v>1198</v>
      </c>
      <c r="C81" s="434" t="s">
        <v>5583</v>
      </c>
      <c r="D81" s="435" t="s">
        <v>5605</v>
      </c>
      <c r="E81" s="435" t="s">
        <v>6599</v>
      </c>
      <c r="F81" s="435" t="s">
        <v>6600</v>
      </c>
      <c r="G81" s="442"/>
      <c r="H81" s="435" t="s">
        <v>839</v>
      </c>
      <c r="I81" s="435" t="s">
        <v>4229</v>
      </c>
      <c r="J81" s="435"/>
      <c r="K81" s="435" t="s">
        <v>3078</v>
      </c>
      <c r="L81" s="442"/>
      <c r="M81" s="435">
        <v>19103</v>
      </c>
      <c r="N81" s="435"/>
      <c r="O81" s="438" t="s">
        <v>5634</v>
      </c>
      <c r="P81" s="434">
        <v>294</v>
      </c>
      <c r="Q81" s="434" t="s">
        <v>6601</v>
      </c>
      <c r="R81" s="434" t="s">
        <v>6602</v>
      </c>
      <c r="S81" s="435" t="s">
        <v>5582</v>
      </c>
    </row>
    <row r="82" spans="1:19" ht="22.5">
      <c r="A82" s="433"/>
      <c r="B82" s="433">
        <v>1453</v>
      </c>
      <c r="C82" s="434" t="s">
        <v>5583</v>
      </c>
      <c r="D82" s="435" t="s">
        <v>5605</v>
      </c>
      <c r="E82" s="434" t="s">
        <v>6603</v>
      </c>
      <c r="F82" s="434" t="s">
        <v>6604</v>
      </c>
      <c r="G82" s="434"/>
      <c r="H82" s="434" t="s">
        <v>254</v>
      </c>
      <c r="I82" s="434" t="s">
        <v>4229</v>
      </c>
      <c r="J82" s="434"/>
      <c r="K82" s="435" t="s">
        <v>3078</v>
      </c>
      <c r="L82" s="434"/>
      <c r="M82" s="436" t="s">
        <v>6605</v>
      </c>
      <c r="N82" s="437"/>
      <c r="O82" s="438" t="s">
        <v>3080</v>
      </c>
      <c r="P82" s="434">
        <v>149</v>
      </c>
      <c r="Q82" s="434" t="s">
        <v>6606</v>
      </c>
      <c r="R82" s="434" t="s">
        <v>6607</v>
      </c>
      <c r="S82" s="434" t="s">
        <v>5582</v>
      </c>
    </row>
    <row r="83" spans="1:19" ht="22.5">
      <c r="A83" s="443">
        <v>163</v>
      </c>
      <c r="B83" s="433">
        <v>1007</v>
      </c>
      <c r="C83" s="434" t="s">
        <v>5590</v>
      </c>
      <c r="D83" s="434" t="s">
        <v>5605</v>
      </c>
      <c r="E83" s="434" t="s">
        <v>6608</v>
      </c>
      <c r="F83" s="434" t="s">
        <v>6609</v>
      </c>
      <c r="G83" s="434"/>
      <c r="H83" s="434" t="s">
        <v>6610</v>
      </c>
      <c r="I83" s="434" t="s">
        <v>4229</v>
      </c>
      <c r="J83" s="434"/>
      <c r="K83" s="434" t="s">
        <v>3078</v>
      </c>
      <c r="L83" s="434" t="s">
        <v>6414</v>
      </c>
      <c r="M83" s="436">
        <v>94030</v>
      </c>
      <c r="N83" s="437"/>
      <c r="O83" s="437" t="s">
        <v>5609</v>
      </c>
      <c r="P83" s="434">
        <v>397</v>
      </c>
      <c r="Q83" s="434" t="s">
        <v>6611</v>
      </c>
      <c r="R83" s="434" t="s">
        <v>6612</v>
      </c>
      <c r="S83" s="434" t="s">
        <v>6269</v>
      </c>
    </row>
    <row r="84" spans="1:19" ht="22.5">
      <c r="A84" s="440"/>
      <c r="B84" s="440">
        <v>1981</v>
      </c>
      <c r="C84" s="434" t="s">
        <v>3072</v>
      </c>
      <c r="D84" s="434" t="s">
        <v>5605</v>
      </c>
      <c r="E84" s="435" t="s">
        <v>6613</v>
      </c>
      <c r="F84" s="435" t="s">
        <v>6614</v>
      </c>
      <c r="G84" s="442"/>
      <c r="H84" s="435" t="s">
        <v>352</v>
      </c>
      <c r="I84" s="435" t="s">
        <v>4229</v>
      </c>
      <c r="J84" s="435"/>
      <c r="K84" s="435" t="s">
        <v>3078</v>
      </c>
      <c r="L84" s="442"/>
      <c r="M84" s="447" t="s">
        <v>6615</v>
      </c>
      <c r="N84" s="442"/>
      <c r="O84" s="438" t="s">
        <v>5634</v>
      </c>
      <c r="P84" s="434">
        <v>207</v>
      </c>
      <c r="Q84" s="434" t="s">
        <v>6616</v>
      </c>
      <c r="R84" s="434" t="s">
        <v>6617</v>
      </c>
      <c r="S84" s="435" t="s">
        <v>5582</v>
      </c>
    </row>
    <row r="85" spans="1:19" ht="22.5">
      <c r="A85" s="443">
        <v>5671</v>
      </c>
      <c r="B85" s="433">
        <v>1002</v>
      </c>
      <c r="C85" s="434" t="s">
        <v>5583</v>
      </c>
      <c r="D85" s="434" t="s">
        <v>5605</v>
      </c>
      <c r="E85" s="434" t="s">
        <v>6618</v>
      </c>
      <c r="F85" s="434" t="s">
        <v>6619</v>
      </c>
      <c r="G85" s="434"/>
      <c r="H85" s="434" t="s">
        <v>331</v>
      </c>
      <c r="I85" s="434" t="s">
        <v>4229</v>
      </c>
      <c r="J85" s="434"/>
      <c r="K85" s="434" t="s">
        <v>3078</v>
      </c>
      <c r="L85" s="434" t="s">
        <v>6620</v>
      </c>
      <c r="M85" s="436">
        <v>92626</v>
      </c>
      <c r="N85" s="437"/>
      <c r="O85" s="437" t="s">
        <v>5609</v>
      </c>
      <c r="P85" s="434">
        <v>390</v>
      </c>
      <c r="Q85" s="434" t="s">
        <v>6621</v>
      </c>
      <c r="R85" s="434" t="s">
        <v>6622</v>
      </c>
      <c r="S85" s="434" t="s">
        <v>5604</v>
      </c>
    </row>
    <row r="86" spans="1:19" ht="22.5">
      <c r="A86" s="443">
        <v>5716</v>
      </c>
      <c r="B86" s="433">
        <v>1010</v>
      </c>
      <c r="C86" s="434" t="s">
        <v>5597</v>
      </c>
      <c r="D86" s="434" t="s">
        <v>5605</v>
      </c>
      <c r="E86" s="434" t="s">
        <v>6623</v>
      </c>
      <c r="F86" s="434" t="s">
        <v>6624</v>
      </c>
      <c r="G86" s="434"/>
      <c r="H86" s="434" t="s">
        <v>352</v>
      </c>
      <c r="I86" s="434" t="s">
        <v>4229</v>
      </c>
      <c r="J86" s="434"/>
      <c r="K86" s="434" t="s">
        <v>3078</v>
      </c>
      <c r="L86" s="434" t="s">
        <v>6466</v>
      </c>
      <c r="M86" s="436">
        <v>94102</v>
      </c>
      <c r="N86" s="437"/>
      <c r="O86" s="437" t="s">
        <v>6511</v>
      </c>
      <c r="P86" s="434">
        <v>1195</v>
      </c>
      <c r="Q86" s="434" t="s">
        <v>6625</v>
      </c>
      <c r="R86" s="434" t="s">
        <v>6626</v>
      </c>
      <c r="S86" s="434" t="s">
        <v>5604</v>
      </c>
    </row>
    <row r="87" spans="1:19" ht="22.5">
      <c r="A87" s="440"/>
      <c r="B87" s="440">
        <v>1997</v>
      </c>
      <c r="C87" s="434" t="s">
        <v>5616</v>
      </c>
      <c r="D87" s="435" t="s">
        <v>5605</v>
      </c>
      <c r="E87" s="435" t="s">
        <v>6627</v>
      </c>
      <c r="F87" s="435" t="s">
        <v>6628</v>
      </c>
      <c r="G87" s="442" t="s">
        <v>6629</v>
      </c>
      <c r="H87" s="435" t="s">
        <v>6630</v>
      </c>
      <c r="I87" s="435" t="s">
        <v>4229</v>
      </c>
      <c r="J87" s="444"/>
      <c r="K87" s="435" t="s">
        <v>3078</v>
      </c>
      <c r="L87" s="442"/>
      <c r="M87" s="447" t="s">
        <v>6631</v>
      </c>
      <c r="N87" s="442"/>
      <c r="O87" s="438" t="s">
        <v>3080</v>
      </c>
      <c r="P87" s="434">
        <v>129</v>
      </c>
      <c r="Q87" s="434" t="s">
        <v>6632</v>
      </c>
      <c r="R87" s="434" t="s">
        <v>6633</v>
      </c>
      <c r="S87" s="435" t="s">
        <v>5582</v>
      </c>
    </row>
    <row r="88" spans="1:19" ht="22.5">
      <c r="A88" s="440"/>
      <c r="B88" s="440">
        <v>3048</v>
      </c>
      <c r="C88" s="434" t="s">
        <v>5583</v>
      </c>
      <c r="D88" s="435" t="s">
        <v>5584</v>
      </c>
      <c r="E88" s="435" t="s">
        <v>6634</v>
      </c>
      <c r="F88" s="435" t="s">
        <v>6635</v>
      </c>
      <c r="G88" s="442"/>
      <c r="H88" s="435" t="s">
        <v>959</v>
      </c>
      <c r="I88" s="435" t="s">
        <v>4232</v>
      </c>
      <c r="J88" s="435"/>
      <c r="K88" s="435" t="s">
        <v>3078</v>
      </c>
      <c r="L88" s="442"/>
      <c r="M88" s="447">
        <v>72758</v>
      </c>
      <c r="N88" s="442"/>
      <c r="O88" s="438" t="s">
        <v>3080</v>
      </c>
      <c r="P88" s="434">
        <v>130</v>
      </c>
      <c r="Q88" s="434" t="s">
        <v>6636</v>
      </c>
      <c r="R88" s="434" t="s">
        <v>6637</v>
      </c>
      <c r="S88" s="435" t="s">
        <v>5582</v>
      </c>
    </row>
    <row r="89" spans="1:19" ht="22.5">
      <c r="A89" s="433"/>
      <c r="B89" s="433">
        <v>3166</v>
      </c>
      <c r="C89" s="434" t="s">
        <v>5590</v>
      </c>
      <c r="D89" s="435" t="s">
        <v>5584</v>
      </c>
      <c r="E89" s="434" t="s">
        <v>6638</v>
      </c>
      <c r="F89" s="434" t="s">
        <v>6639</v>
      </c>
      <c r="G89" s="434"/>
      <c r="H89" s="434" t="s">
        <v>3406</v>
      </c>
      <c r="I89" s="434" t="s">
        <v>4232</v>
      </c>
      <c r="J89" s="434"/>
      <c r="K89" s="435" t="s">
        <v>3078</v>
      </c>
      <c r="L89" s="434"/>
      <c r="M89" s="439">
        <v>53212</v>
      </c>
      <c r="N89" s="437"/>
      <c r="O89" s="438" t="s">
        <v>3080</v>
      </c>
      <c r="P89" s="434">
        <v>160</v>
      </c>
      <c r="Q89" s="434" t="s">
        <v>6640</v>
      </c>
      <c r="R89" s="434" t="s">
        <v>6641</v>
      </c>
      <c r="S89" s="434" t="s">
        <v>5582</v>
      </c>
    </row>
    <row r="90" spans="1:19" ht="22.5">
      <c r="A90" s="433"/>
      <c r="B90" s="433">
        <v>3161</v>
      </c>
      <c r="C90" s="434" t="s">
        <v>5583</v>
      </c>
      <c r="D90" s="435" t="s">
        <v>6642</v>
      </c>
      <c r="E90" s="434" t="s">
        <v>6643</v>
      </c>
      <c r="F90" s="434" t="s">
        <v>6644</v>
      </c>
      <c r="G90" s="434"/>
      <c r="H90" s="434" t="s">
        <v>976</v>
      </c>
      <c r="I90" s="434" t="s">
        <v>4232</v>
      </c>
      <c r="J90" s="451"/>
      <c r="K90" s="435" t="s">
        <v>3078</v>
      </c>
      <c r="L90" s="434"/>
      <c r="M90" s="436" t="s">
        <v>6645</v>
      </c>
      <c r="N90" s="437"/>
      <c r="O90" s="438" t="s">
        <v>5634</v>
      </c>
      <c r="P90" s="434">
        <v>210</v>
      </c>
      <c r="Q90" s="434" t="s">
        <v>6646</v>
      </c>
      <c r="R90" s="434" t="s">
        <v>6647</v>
      </c>
      <c r="S90" s="434" t="s">
        <v>5582</v>
      </c>
    </row>
    <row r="91" spans="1:19" ht="22.5">
      <c r="A91" s="443">
        <v>5785</v>
      </c>
      <c r="B91" s="433">
        <v>3205</v>
      </c>
      <c r="C91" s="434" t="s">
        <v>5597</v>
      </c>
      <c r="D91" s="434" t="s">
        <v>3073</v>
      </c>
      <c r="E91" s="434" t="s">
        <v>6648</v>
      </c>
      <c r="F91" s="434" t="s">
        <v>6649</v>
      </c>
      <c r="G91" s="434"/>
      <c r="H91" s="434" t="s">
        <v>256</v>
      </c>
      <c r="I91" s="434" t="s">
        <v>4232</v>
      </c>
      <c r="J91" s="434"/>
      <c r="K91" s="434" t="s">
        <v>3078</v>
      </c>
      <c r="L91" s="434" t="s">
        <v>6650</v>
      </c>
      <c r="M91" s="436">
        <v>80202</v>
      </c>
      <c r="N91" s="437"/>
      <c r="O91" s="437" t="s">
        <v>6511</v>
      </c>
      <c r="P91" s="434">
        <v>1231</v>
      </c>
      <c r="Q91" s="434" t="s">
        <v>6651</v>
      </c>
      <c r="R91" s="434" t="s">
        <v>6652</v>
      </c>
      <c r="S91" s="434" t="s">
        <v>5604</v>
      </c>
    </row>
    <row r="92" spans="1:19" ht="22.5">
      <c r="A92" s="433"/>
      <c r="B92" s="433">
        <v>139</v>
      </c>
      <c r="C92" s="434" t="s">
        <v>5583</v>
      </c>
      <c r="D92" s="434" t="s">
        <v>3073</v>
      </c>
      <c r="E92" s="434" t="s">
        <v>6653</v>
      </c>
      <c r="F92" s="434" t="s">
        <v>6654</v>
      </c>
      <c r="G92" s="434"/>
      <c r="H92" s="434" t="s">
        <v>7021</v>
      </c>
      <c r="I92" s="434" t="s">
        <v>4232</v>
      </c>
      <c r="J92" s="434"/>
      <c r="K92" s="435" t="s">
        <v>3078</v>
      </c>
      <c r="L92" s="434"/>
      <c r="M92" s="436" t="s">
        <v>6655</v>
      </c>
      <c r="N92" s="437"/>
      <c r="O92" s="438" t="s">
        <v>5609</v>
      </c>
      <c r="P92" s="434">
        <v>427</v>
      </c>
      <c r="Q92" s="434" t="s">
        <v>6656</v>
      </c>
      <c r="R92" s="434" t="s">
        <v>6657</v>
      </c>
      <c r="S92" s="435" t="s">
        <v>5582</v>
      </c>
    </row>
    <row r="93" spans="1:19" ht="22.5">
      <c r="A93" s="440"/>
      <c r="B93" s="440">
        <v>883</v>
      </c>
      <c r="C93" s="434" t="s">
        <v>5583</v>
      </c>
      <c r="D93" s="435" t="s">
        <v>3073</v>
      </c>
      <c r="E93" s="435" t="s">
        <v>6658</v>
      </c>
      <c r="F93" s="435" t="s">
        <v>6659</v>
      </c>
      <c r="G93" s="442"/>
      <c r="H93" s="435" t="s">
        <v>946</v>
      </c>
      <c r="I93" s="435" t="s">
        <v>4232</v>
      </c>
      <c r="J93" s="435"/>
      <c r="K93" s="435" t="s">
        <v>3078</v>
      </c>
      <c r="L93" s="442"/>
      <c r="M93" s="435" t="s">
        <v>6660</v>
      </c>
      <c r="N93" s="435"/>
      <c r="O93" s="438" t="s">
        <v>5609</v>
      </c>
      <c r="P93" s="434">
        <v>390</v>
      </c>
      <c r="Q93" s="434" t="s">
        <v>6661</v>
      </c>
      <c r="R93" s="434" t="s">
        <v>6662</v>
      </c>
      <c r="S93" s="435" t="s">
        <v>5582</v>
      </c>
    </row>
    <row r="94" spans="1:19" ht="22.5">
      <c r="A94" s="443">
        <v>264</v>
      </c>
      <c r="B94" s="433">
        <v>220</v>
      </c>
      <c r="C94" s="434" t="s">
        <v>5616</v>
      </c>
      <c r="D94" s="434" t="s">
        <v>3073</v>
      </c>
      <c r="E94" s="434" t="s">
        <v>6663</v>
      </c>
      <c r="F94" s="434" t="s">
        <v>6664</v>
      </c>
      <c r="G94" s="434"/>
      <c r="H94" s="434" t="s">
        <v>6665</v>
      </c>
      <c r="I94" s="434" t="s">
        <v>4232</v>
      </c>
      <c r="J94" s="434"/>
      <c r="K94" s="434" t="s">
        <v>3078</v>
      </c>
      <c r="L94" s="434" t="s">
        <v>6666</v>
      </c>
      <c r="M94" s="436" t="s">
        <v>6667</v>
      </c>
      <c r="N94" s="437"/>
      <c r="O94" s="437" t="s">
        <v>5634</v>
      </c>
      <c r="P94" s="434">
        <v>207</v>
      </c>
      <c r="Q94" s="434" t="s">
        <v>6668</v>
      </c>
      <c r="R94" s="434" t="s">
        <v>6669</v>
      </c>
      <c r="S94" s="434" t="s">
        <v>6269</v>
      </c>
    </row>
    <row r="95" spans="1:19" ht="22.5">
      <c r="A95" s="443">
        <v>4022</v>
      </c>
      <c r="B95" s="433">
        <v>244</v>
      </c>
      <c r="C95" s="434" t="s">
        <v>5616</v>
      </c>
      <c r="D95" s="434" t="s">
        <v>6328</v>
      </c>
      <c r="E95" s="434" t="s">
        <v>6670</v>
      </c>
      <c r="F95" s="434" t="s">
        <v>6671</v>
      </c>
      <c r="G95" s="434"/>
      <c r="H95" s="434" t="s">
        <v>5742</v>
      </c>
      <c r="I95" s="434" t="s">
        <v>4232</v>
      </c>
      <c r="J95" s="434"/>
      <c r="K95" s="434" t="s">
        <v>3078</v>
      </c>
      <c r="L95" s="434" t="s">
        <v>6666</v>
      </c>
      <c r="M95" s="436" t="s">
        <v>6672</v>
      </c>
      <c r="N95" s="437"/>
      <c r="O95" s="437" t="s">
        <v>3080</v>
      </c>
      <c r="P95" s="434">
        <v>179</v>
      </c>
      <c r="Q95" s="434" t="s">
        <v>6673</v>
      </c>
      <c r="R95" s="434" t="s">
        <v>6674</v>
      </c>
      <c r="S95" s="434" t="s">
        <v>5604</v>
      </c>
    </row>
    <row r="96" spans="1:19" ht="22.5">
      <c r="A96" s="443">
        <v>5675</v>
      </c>
      <c r="B96" s="433">
        <v>1012</v>
      </c>
      <c r="C96" s="434" t="s">
        <v>3072</v>
      </c>
      <c r="D96" s="434" t="s">
        <v>5605</v>
      </c>
      <c r="E96" s="434" t="s">
        <v>6675</v>
      </c>
      <c r="F96" s="434" t="s">
        <v>6676</v>
      </c>
      <c r="G96" s="434"/>
      <c r="H96" s="434" t="s">
        <v>256</v>
      </c>
      <c r="I96" s="434" t="s">
        <v>4232</v>
      </c>
      <c r="J96" s="434"/>
      <c r="K96" s="434" t="s">
        <v>3078</v>
      </c>
      <c r="L96" s="434" t="s">
        <v>6650</v>
      </c>
      <c r="M96" s="436">
        <v>80202</v>
      </c>
      <c r="N96" s="437"/>
      <c r="O96" s="437" t="s">
        <v>5609</v>
      </c>
      <c r="P96" s="434">
        <v>430</v>
      </c>
      <c r="Q96" s="434" t="s">
        <v>6677</v>
      </c>
      <c r="R96" s="434" t="s">
        <v>6678</v>
      </c>
      <c r="S96" s="434" t="s">
        <v>5604</v>
      </c>
    </row>
    <row r="97" spans="1:19" ht="22.5">
      <c r="A97" s="440"/>
      <c r="B97" s="440">
        <v>1958</v>
      </c>
      <c r="C97" s="434" t="s">
        <v>5616</v>
      </c>
      <c r="D97" s="435" t="s">
        <v>5605</v>
      </c>
      <c r="E97" s="435" t="s">
        <v>6679</v>
      </c>
      <c r="F97" s="435" t="s">
        <v>6680</v>
      </c>
      <c r="G97" s="442"/>
      <c r="H97" s="435" t="s">
        <v>6681</v>
      </c>
      <c r="I97" s="435" t="s">
        <v>4232</v>
      </c>
      <c r="J97" s="435"/>
      <c r="K97" s="435" t="s">
        <v>3078</v>
      </c>
      <c r="L97" s="442"/>
      <c r="M97" s="447" t="s">
        <v>6682</v>
      </c>
      <c r="N97" s="442"/>
      <c r="O97" s="438" t="s">
        <v>5634</v>
      </c>
      <c r="P97" s="434">
        <v>348</v>
      </c>
      <c r="Q97" s="434" t="s">
        <v>6683</v>
      </c>
      <c r="R97" s="434"/>
      <c r="S97" s="435" t="s">
        <v>5582</v>
      </c>
    </row>
    <row r="98" spans="1:19" ht="22.5">
      <c r="A98" s="440"/>
      <c r="B98" s="440">
        <v>1173</v>
      </c>
      <c r="C98" s="434" t="s">
        <v>5583</v>
      </c>
      <c r="D98" s="435" t="s">
        <v>5605</v>
      </c>
      <c r="E98" s="435" t="s">
        <v>6684</v>
      </c>
      <c r="F98" s="435" t="s">
        <v>6685</v>
      </c>
      <c r="G98" s="442"/>
      <c r="H98" s="435" t="s">
        <v>820</v>
      </c>
      <c r="I98" s="435" t="s">
        <v>4232</v>
      </c>
      <c r="J98" s="444"/>
      <c r="K98" s="435" t="s">
        <v>3078</v>
      </c>
      <c r="L98" s="442"/>
      <c r="M98" s="435" t="s">
        <v>6686</v>
      </c>
      <c r="N98" s="442"/>
      <c r="O98" s="438" t="s">
        <v>3080</v>
      </c>
      <c r="P98" s="434">
        <v>184</v>
      </c>
      <c r="Q98" s="434" t="s">
        <v>6687</v>
      </c>
      <c r="R98" s="434" t="s">
        <v>6688</v>
      </c>
      <c r="S98" s="435" t="s">
        <v>5582</v>
      </c>
    </row>
    <row r="99" spans="1:19" ht="22.5">
      <c r="A99" s="440"/>
      <c r="B99" s="440">
        <v>1504</v>
      </c>
      <c r="C99" s="434" t="s">
        <v>5583</v>
      </c>
      <c r="D99" s="434" t="s">
        <v>5591</v>
      </c>
      <c r="E99" s="435" t="s">
        <v>6689</v>
      </c>
      <c r="F99" s="435" t="s">
        <v>6690</v>
      </c>
      <c r="G99" s="442"/>
      <c r="H99" s="435" t="s">
        <v>6691</v>
      </c>
      <c r="I99" s="435" t="s">
        <v>4233</v>
      </c>
      <c r="J99" s="435"/>
      <c r="K99" s="435" t="s">
        <v>3078</v>
      </c>
      <c r="L99" s="442"/>
      <c r="M99" s="435">
        <v>725</v>
      </c>
      <c r="N99" s="435"/>
      <c r="O99" s="438" t="s">
        <v>3080</v>
      </c>
      <c r="P99" s="434">
        <v>126</v>
      </c>
      <c r="Q99" s="434" t="s">
        <v>6692</v>
      </c>
      <c r="R99" s="434" t="s">
        <v>6693</v>
      </c>
      <c r="S99" s="435" t="s">
        <v>5582</v>
      </c>
    </row>
    <row r="100" spans="1:19" ht="22.5">
      <c r="A100" s="440"/>
      <c r="B100" s="440">
        <v>742</v>
      </c>
      <c r="C100" s="434" t="s">
        <v>5583</v>
      </c>
      <c r="D100" s="434" t="s">
        <v>5591</v>
      </c>
      <c r="E100" s="435" t="s">
        <v>6694</v>
      </c>
      <c r="F100" s="435" t="s">
        <v>6695</v>
      </c>
      <c r="G100" s="442"/>
      <c r="H100" s="435" t="s">
        <v>6696</v>
      </c>
      <c r="I100" s="435" t="s">
        <v>4233</v>
      </c>
      <c r="J100" s="435"/>
      <c r="K100" s="435" t="s">
        <v>3078</v>
      </c>
      <c r="L100" s="442"/>
      <c r="M100" s="435" t="s">
        <v>6697</v>
      </c>
      <c r="N100" s="442"/>
      <c r="O100" s="438" t="s">
        <v>5634</v>
      </c>
      <c r="P100" s="434">
        <v>300</v>
      </c>
      <c r="Q100" s="434" t="s">
        <v>6698</v>
      </c>
      <c r="R100" s="434" t="s">
        <v>6699</v>
      </c>
      <c r="S100" s="435" t="s">
        <v>5582</v>
      </c>
    </row>
    <row r="101" spans="1:19" ht="22.5">
      <c r="A101" s="440"/>
      <c r="B101" s="440">
        <v>19</v>
      </c>
      <c r="C101" s="434" t="s">
        <v>5590</v>
      </c>
      <c r="D101" s="435" t="s">
        <v>3073</v>
      </c>
      <c r="E101" s="435" t="s">
        <v>6700</v>
      </c>
      <c r="F101" s="435" t="s">
        <v>6701</v>
      </c>
      <c r="G101" s="442"/>
      <c r="H101" s="435" t="s">
        <v>6702</v>
      </c>
      <c r="I101" s="435" t="s">
        <v>4233</v>
      </c>
      <c r="J101" s="444"/>
      <c r="K101" s="435" t="s">
        <v>3078</v>
      </c>
      <c r="L101" s="442"/>
      <c r="M101" s="435">
        <v>6096</v>
      </c>
      <c r="N101" s="442"/>
      <c r="O101" s="438" t="s">
        <v>5634</v>
      </c>
      <c r="P101" s="434">
        <v>237</v>
      </c>
      <c r="Q101" s="434" t="s">
        <v>6703</v>
      </c>
      <c r="R101" s="434" t="s">
        <v>6704</v>
      </c>
      <c r="S101" s="435" t="s">
        <v>5582</v>
      </c>
    </row>
    <row r="102" spans="1:19" ht="22.5">
      <c r="A102" s="433"/>
      <c r="B102" s="433">
        <v>3616</v>
      </c>
      <c r="C102" s="434" t="s">
        <v>5583</v>
      </c>
      <c r="D102" s="435" t="s">
        <v>3073</v>
      </c>
      <c r="E102" s="434" t="s">
        <v>6705</v>
      </c>
      <c r="F102" s="434" t="s">
        <v>6706</v>
      </c>
      <c r="G102" s="434"/>
      <c r="H102" s="434" t="s">
        <v>305</v>
      </c>
      <c r="I102" s="434" t="s">
        <v>4233</v>
      </c>
      <c r="J102" s="434"/>
      <c r="K102" s="435" t="s">
        <v>3078</v>
      </c>
      <c r="L102" s="434"/>
      <c r="M102" s="436" t="s">
        <v>6707</v>
      </c>
      <c r="N102" s="437"/>
      <c r="O102" s="438" t="s">
        <v>3080</v>
      </c>
      <c r="P102" s="434">
        <v>150</v>
      </c>
      <c r="Q102" s="434" t="s">
        <v>6708</v>
      </c>
      <c r="R102" s="434" t="s">
        <v>6709</v>
      </c>
      <c r="S102" s="434" t="s">
        <v>5582</v>
      </c>
    </row>
    <row r="103" spans="1:19" ht="22.5">
      <c r="A103" s="440"/>
      <c r="B103" s="440">
        <v>1237</v>
      </c>
      <c r="C103" s="434" t="s">
        <v>3072</v>
      </c>
      <c r="D103" s="434" t="s">
        <v>5591</v>
      </c>
      <c r="E103" s="435" t="s">
        <v>6710</v>
      </c>
      <c r="F103" s="435" t="s">
        <v>6711</v>
      </c>
      <c r="G103" s="442"/>
      <c r="H103" s="435" t="s">
        <v>257</v>
      </c>
      <c r="I103" s="435" t="s">
        <v>4262</v>
      </c>
      <c r="J103" s="435"/>
      <c r="K103" s="435" t="s">
        <v>3078</v>
      </c>
      <c r="L103" s="442"/>
      <c r="M103" s="435" t="s">
        <v>6712</v>
      </c>
      <c r="N103" s="435"/>
      <c r="O103" s="438" t="s">
        <v>5634</v>
      </c>
      <c r="P103" s="434">
        <v>235</v>
      </c>
      <c r="Q103" s="434" t="s">
        <v>6713</v>
      </c>
      <c r="R103" s="434" t="s">
        <v>6714</v>
      </c>
      <c r="S103" s="435" t="s">
        <v>5582</v>
      </c>
    </row>
    <row r="104" spans="1:19" ht="22.5">
      <c r="A104" s="440"/>
      <c r="B104" s="440">
        <v>245</v>
      </c>
      <c r="C104" s="434" t="s">
        <v>3072</v>
      </c>
      <c r="D104" s="435" t="s">
        <v>6270</v>
      </c>
      <c r="E104" s="435" t="s">
        <v>6715</v>
      </c>
      <c r="F104" s="435" t="s">
        <v>6716</v>
      </c>
      <c r="G104" s="442"/>
      <c r="H104" s="435" t="s">
        <v>257</v>
      </c>
      <c r="I104" s="435" t="s">
        <v>4262</v>
      </c>
      <c r="J104" s="435"/>
      <c r="K104" s="435" t="s">
        <v>3078</v>
      </c>
      <c r="L104" s="442"/>
      <c r="M104" s="435" t="s">
        <v>6717</v>
      </c>
      <c r="N104" s="435"/>
      <c r="O104" s="438" t="s">
        <v>3080</v>
      </c>
      <c r="P104" s="434">
        <v>150</v>
      </c>
      <c r="Q104" s="434" t="s">
        <v>6718</v>
      </c>
      <c r="R104" s="434" t="s">
        <v>6719</v>
      </c>
      <c r="S104" s="435" t="s">
        <v>5582</v>
      </c>
    </row>
    <row r="105" spans="1:19" ht="22.5">
      <c r="A105" s="443">
        <v>4052</v>
      </c>
      <c r="B105" s="433">
        <v>193</v>
      </c>
      <c r="C105" s="434" t="s">
        <v>3072</v>
      </c>
      <c r="D105" s="434" t="s">
        <v>6328</v>
      </c>
      <c r="E105" s="434" t="s">
        <v>6720</v>
      </c>
      <c r="F105" s="434" t="s">
        <v>6721</v>
      </c>
      <c r="G105" s="434"/>
      <c r="H105" s="434" t="s">
        <v>257</v>
      </c>
      <c r="I105" s="434" t="s">
        <v>4262</v>
      </c>
      <c r="J105" s="434"/>
      <c r="K105" s="434" t="s">
        <v>3078</v>
      </c>
      <c r="L105" s="434" t="s">
        <v>6722</v>
      </c>
      <c r="M105" s="436" t="s">
        <v>6723</v>
      </c>
      <c r="N105" s="437"/>
      <c r="O105" s="437" t="s">
        <v>3080</v>
      </c>
      <c r="P105" s="434">
        <v>182</v>
      </c>
      <c r="Q105" s="434" t="s">
        <v>6724</v>
      </c>
      <c r="R105" s="434" t="s">
        <v>6725</v>
      </c>
      <c r="S105" s="434" t="s">
        <v>5604</v>
      </c>
    </row>
    <row r="106" spans="1:19" ht="22.5">
      <c r="A106" s="443">
        <v>5817</v>
      </c>
      <c r="B106" s="433">
        <v>3279</v>
      </c>
      <c r="C106" s="434" t="s">
        <v>3072</v>
      </c>
      <c r="D106" s="434" t="s">
        <v>6300</v>
      </c>
      <c r="E106" s="434" t="s">
        <v>6726</v>
      </c>
      <c r="F106" s="434" t="s">
        <v>6727</v>
      </c>
      <c r="G106" s="434"/>
      <c r="H106" s="434" t="s">
        <v>257</v>
      </c>
      <c r="I106" s="434" t="s">
        <v>4262</v>
      </c>
      <c r="J106" s="434"/>
      <c r="K106" s="434" t="s">
        <v>3078</v>
      </c>
      <c r="L106" s="434" t="s">
        <v>6722</v>
      </c>
      <c r="M106" s="437" t="s">
        <v>6728</v>
      </c>
      <c r="N106" s="437"/>
      <c r="O106" s="437" t="s">
        <v>5634</v>
      </c>
      <c r="P106" s="434">
        <v>317</v>
      </c>
      <c r="Q106" s="434" t="s">
        <v>6729</v>
      </c>
      <c r="R106" s="434" t="s">
        <v>6730</v>
      </c>
      <c r="S106" s="434" t="s">
        <v>5604</v>
      </c>
    </row>
    <row r="107" spans="1:19" ht="22.5">
      <c r="A107" s="443">
        <v>5659</v>
      </c>
      <c r="B107" s="433">
        <v>1013</v>
      </c>
      <c r="C107" s="434" t="s">
        <v>3072</v>
      </c>
      <c r="D107" s="434" t="s">
        <v>5605</v>
      </c>
      <c r="E107" s="434" t="s">
        <v>6731</v>
      </c>
      <c r="F107" s="434" t="s">
        <v>6732</v>
      </c>
      <c r="G107" s="434"/>
      <c r="H107" s="434" t="s">
        <v>257</v>
      </c>
      <c r="I107" s="434" t="s">
        <v>4262</v>
      </c>
      <c r="J107" s="434"/>
      <c r="K107" s="434" t="s">
        <v>3078</v>
      </c>
      <c r="L107" s="434" t="s">
        <v>6722</v>
      </c>
      <c r="M107" s="436">
        <v>20037</v>
      </c>
      <c r="N107" s="437"/>
      <c r="O107" s="437" t="s">
        <v>5634</v>
      </c>
      <c r="P107" s="434">
        <v>267</v>
      </c>
      <c r="Q107" s="434" t="s">
        <v>6733</v>
      </c>
      <c r="R107" s="434" t="s">
        <v>6734</v>
      </c>
      <c r="S107" s="434" t="s">
        <v>5604</v>
      </c>
    </row>
    <row r="108" spans="1:19" ht="22.5">
      <c r="A108" s="433"/>
      <c r="B108" s="433">
        <v>893</v>
      </c>
      <c r="C108" s="434" t="s">
        <v>5583</v>
      </c>
      <c r="D108" s="435" t="s">
        <v>3073</v>
      </c>
      <c r="E108" s="434" t="s">
        <v>6735</v>
      </c>
      <c r="F108" s="434" t="s">
        <v>6736</v>
      </c>
      <c r="G108" s="434"/>
      <c r="H108" s="434" t="s">
        <v>6737</v>
      </c>
      <c r="I108" s="434" t="s">
        <v>4266</v>
      </c>
      <c r="J108" s="434"/>
      <c r="K108" s="435" t="s">
        <v>3078</v>
      </c>
      <c r="L108" s="434"/>
      <c r="M108" s="436" t="s">
        <v>6738</v>
      </c>
      <c r="N108" s="437"/>
      <c r="O108" s="438" t="s">
        <v>3080</v>
      </c>
      <c r="P108" s="434">
        <v>189</v>
      </c>
      <c r="Q108" s="434" t="s">
        <v>6739</v>
      </c>
      <c r="R108" s="434" t="s">
        <v>6740</v>
      </c>
      <c r="S108" s="434" t="s">
        <v>5582</v>
      </c>
    </row>
    <row r="109" spans="1:19" ht="22.5">
      <c r="A109" s="433"/>
      <c r="B109" s="433">
        <v>92</v>
      </c>
      <c r="C109" s="434" t="s">
        <v>3072</v>
      </c>
      <c r="D109" s="434" t="s">
        <v>3073</v>
      </c>
      <c r="E109" s="434" t="s">
        <v>6741</v>
      </c>
      <c r="F109" s="434" t="s">
        <v>6742</v>
      </c>
      <c r="G109" s="434"/>
      <c r="H109" s="434" t="s">
        <v>7506</v>
      </c>
      <c r="I109" s="434" t="s">
        <v>4266</v>
      </c>
      <c r="J109" s="434"/>
      <c r="K109" s="435" t="s">
        <v>3078</v>
      </c>
      <c r="L109" s="434"/>
      <c r="M109" s="436" t="s">
        <v>6743</v>
      </c>
      <c r="N109" s="437"/>
      <c r="O109" s="438" t="s">
        <v>5634</v>
      </c>
      <c r="P109" s="434">
        <v>261</v>
      </c>
      <c r="Q109" s="434" t="s">
        <v>6744</v>
      </c>
      <c r="R109" s="434" t="s">
        <v>6745</v>
      </c>
      <c r="S109" s="435" t="s">
        <v>5582</v>
      </c>
    </row>
    <row r="110" spans="1:19" ht="22.5">
      <c r="A110" s="433"/>
      <c r="B110" s="433">
        <v>3055</v>
      </c>
      <c r="C110" s="434" t="s">
        <v>5590</v>
      </c>
      <c r="D110" s="435" t="s">
        <v>5584</v>
      </c>
      <c r="E110" s="434" t="s">
        <v>6746</v>
      </c>
      <c r="F110" s="434" t="s">
        <v>6747</v>
      </c>
      <c r="G110" s="434"/>
      <c r="H110" s="434" t="s">
        <v>2328</v>
      </c>
      <c r="I110" s="434" t="s">
        <v>4234</v>
      </c>
      <c r="J110" s="434"/>
      <c r="K110" s="435" t="s">
        <v>3078</v>
      </c>
      <c r="L110" s="434"/>
      <c r="M110" s="436" t="s">
        <v>6748</v>
      </c>
      <c r="N110" s="437"/>
      <c r="O110" s="438" t="s">
        <v>5609</v>
      </c>
      <c r="P110" s="434">
        <v>363</v>
      </c>
      <c r="Q110" s="434" t="s">
        <v>6749</v>
      </c>
      <c r="R110" s="434" t="s">
        <v>6750</v>
      </c>
      <c r="S110" s="434" t="s">
        <v>5582</v>
      </c>
    </row>
    <row r="111" spans="1:19" ht="22.5">
      <c r="A111" s="433"/>
      <c r="B111" s="433">
        <v>3549</v>
      </c>
      <c r="C111" s="434" t="s">
        <v>5583</v>
      </c>
      <c r="D111" s="435" t="s">
        <v>5584</v>
      </c>
      <c r="E111" s="434" t="s">
        <v>6751</v>
      </c>
      <c r="F111" s="434" t="s">
        <v>6752</v>
      </c>
      <c r="G111" s="434"/>
      <c r="H111" s="434" t="s">
        <v>2328</v>
      </c>
      <c r="I111" s="434" t="s">
        <v>4234</v>
      </c>
      <c r="J111" s="434"/>
      <c r="K111" s="435" t="s">
        <v>3078</v>
      </c>
      <c r="L111" s="434"/>
      <c r="M111" s="436" t="s">
        <v>6753</v>
      </c>
      <c r="N111" s="437"/>
      <c r="O111" s="438" t="s">
        <v>3080</v>
      </c>
      <c r="P111" s="434">
        <v>118</v>
      </c>
      <c r="Q111" s="434" t="s">
        <v>6754</v>
      </c>
      <c r="R111" s="434"/>
      <c r="S111" s="434" t="s">
        <v>5582</v>
      </c>
    </row>
    <row r="112" spans="1:19" ht="22.5">
      <c r="A112" s="440"/>
      <c r="B112" s="440">
        <v>3046</v>
      </c>
      <c r="C112" s="434" t="s">
        <v>3072</v>
      </c>
      <c r="D112" s="435" t="s">
        <v>5584</v>
      </c>
      <c r="E112" s="435" t="s">
        <v>6755</v>
      </c>
      <c r="F112" s="435" t="s">
        <v>6756</v>
      </c>
      <c r="G112" s="442"/>
      <c r="H112" s="435" t="s">
        <v>7227</v>
      </c>
      <c r="I112" s="435" t="s">
        <v>4234</v>
      </c>
      <c r="J112" s="435"/>
      <c r="K112" s="435" t="s">
        <v>3078</v>
      </c>
      <c r="L112" s="442"/>
      <c r="M112" s="447">
        <v>85281</v>
      </c>
      <c r="N112" s="442"/>
      <c r="O112" s="438" t="s">
        <v>3080</v>
      </c>
      <c r="P112" s="434">
        <v>187</v>
      </c>
      <c r="Q112" s="434" t="s">
        <v>6757</v>
      </c>
      <c r="R112" s="434" t="s">
        <v>6758</v>
      </c>
      <c r="S112" s="435" t="s">
        <v>5582</v>
      </c>
    </row>
    <row r="113" spans="1:19" ht="22.5">
      <c r="A113" s="440"/>
      <c r="B113" s="440">
        <v>1515</v>
      </c>
      <c r="C113" s="434" t="s">
        <v>5583</v>
      </c>
      <c r="D113" s="434" t="s">
        <v>5591</v>
      </c>
      <c r="E113" s="435" t="s">
        <v>6759</v>
      </c>
      <c r="F113" s="435" t="s">
        <v>6760</v>
      </c>
      <c r="G113" s="442"/>
      <c r="H113" s="435" t="s">
        <v>6761</v>
      </c>
      <c r="I113" s="435" t="s">
        <v>4234</v>
      </c>
      <c r="J113" s="435"/>
      <c r="K113" s="435" t="s">
        <v>3078</v>
      </c>
      <c r="L113" s="442"/>
      <c r="M113" s="435" t="s">
        <v>6762</v>
      </c>
      <c r="N113" s="435"/>
      <c r="O113" s="438" t="s">
        <v>5634</v>
      </c>
      <c r="P113" s="434">
        <v>285</v>
      </c>
      <c r="Q113" s="434" t="s">
        <v>6763</v>
      </c>
      <c r="R113" s="434" t="s">
        <v>6764</v>
      </c>
      <c r="S113" s="435" t="s">
        <v>5582</v>
      </c>
    </row>
    <row r="114" spans="1:19" ht="22.5">
      <c r="A114" s="433"/>
      <c r="B114" s="433">
        <v>817</v>
      </c>
      <c r="C114" s="434" t="s">
        <v>3072</v>
      </c>
      <c r="D114" s="434" t="s">
        <v>5591</v>
      </c>
      <c r="E114" s="434" t="s">
        <v>6765</v>
      </c>
      <c r="F114" s="434" t="s">
        <v>6766</v>
      </c>
      <c r="G114" s="434"/>
      <c r="H114" s="434" t="s">
        <v>6767</v>
      </c>
      <c r="I114" s="434" t="s">
        <v>4234</v>
      </c>
      <c r="J114" s="434"/>
      <c r="K114" s="435" t="s">
        <v>3078</v>
      </c>
      <c r="L114" s="434"/>
      <c r="M114" s="439" t="s">
        <v>6768</v>
      </c>
      <c r="N114" s="437"/>
      <c r="O114" s="438" t="s">
        <v>3080</v>
      </c>
      <c r="P114" s="434">
        <v>197</v>
      </c>
      <c r="Q114" s="434" t="s">
        <v>6769</v>
      </c>
      <c r="R114" s="434" t="s">
        <v>6770</v>
      </c>
      <c r="S114" s="434" t="s">
        <v>5582</v>
      </c>
    </row>
    <row r="115" spans="1:19" ht="22.5">
      <c r="A115" s="433"/>
      <c r="B115" s="433">
        <v>3061</v>
      </c>
      <c r="C115" s="434" t="s">
        <v>5583</v>
      </c>
      <c r="D115" s="434" t="s">
        <v>5591</v>
      </c>
      <c r="E115" s="434" t="s">
        <v>6771</v>
      </c>
      <c r="F115" s="434" t="s">
        <v>6772</v>
      </c>
      <c r="G115" s="434"/>
      <c r="H115" s="434" t="s">
        <v>2328</v>
      </c>
      <c r="I115" s="434" t="s">
        <v>4234</v>
      </c>
      <c r="J115" s="434"/>
      <c r="K115" s="435" t="s">
        <v>3078</v>
      </c>
      <c r="L115" s="434"/>
      <c r="M115" s="436" t="s">
        <v>6773</v>
      </c>
      <c r="N115" s="437"/>
      <c r="O115" s="438" t="s">
        <v>3080</v>
      </c>
      <c r="P115" s="434">
        <v>154</v>
      </c>
      <c r="Q115" s="434" t="s">
        <v>6774</v>
      </c>
      <c r="R115" s="434" t="s">
        <v>6775</v>
      </c>
      <c r="S115" s="434" t="s">
        <v>5582</v>
      </c>
    </row>
    <row r="116" spans="1:19" ht="22.5">
      <c r="A116" s="440"/>
      <c r="B116" s="440">
        <v>862</v>
      </c>
      <c r="C116" s="434" t="s">
        <v>3072</v>
      </c>
      <c r="D116" s="434" t="s">
        <v>5591</v>
      </c>
      <c r="E116" s="435" t="s">
        <v>6776</v>
      </c>
      <c r="F116" s="435" t="s">
        <v>6777</v>
      </c>
      <c r="G116" s="442"/>
      <c r="H116" s="435" t="s">
        <v>3108</v>
      </c>
      <c r="I116" s="435" t="s">
        <v>4234</v>
      </c>
      <c r="J116" s="444"/>
      <c r="K116" s="435" t="s">
        <v>3078</v>
      </c>
      <c r="L116" s="448"/>
      <c r="M116" s="435" t="s">
        <v>6778</v>
      </c>
      <c r="N116" s="442"/>
      <c r="O116" s="438" t="s">
        <v>3080</v>
      </c>
      <c r="P116" s="434">
        <v>146</v>
      </c>
      <c r="Q116" s="434" t="s">
        <v>6779</v>
      </c>
      <c r="R116" s="434" t="s">
        <v>6780</v>
      </c>
      <c r="S116" s="435" t="s">
        <v>5582</v>
      </c>
    </row>
    <row r="117" spans="1:19" ht="22.5">
      <c r="A117" s="433"/>
      <c r="B117" s="433">
        <v>1142</v>
      </c>
      <c r="C117" s="434" t="s">
        <v>5583</v>
      </c>
      <c r="D117" s="434" t="s">
        <v>5591</v>
      </c>
      <c r="E117" s="434" t="s">
        <v>6781</v>
      </c>
      <c r="F117" s="434" t="s">
        <v>6782</v>
      </c>
      <c r="G117" s="434"/>
      <c r="H117" s="434" t="s">
        <v>259</v>
      </c>
      <c r="I117" s="434" t="s">
        <v>4234</v>
      </c>
      <c r="J117" s="434"/>
      <c r="K117" s="435" t="s">
        <v>3078</v>
      </c>
      <c r="L117" s="434"/>
      <c r="M117" s="439" t="s">
        <v>6783</v>
      </c>
      <c r="N117" s="437"/>
      <c r="O117" s="438" t="s">
        <v>3080</v>
      </c>
      <c r="P117" s="434">
        <v>146</v>
      </c>
      <c r="Q117" s="434" t="s">
        <v>6784</v>
      </c>
      <c r="R117" s="434" t="s">
        <v>6785</v>
      </c>
      <c r="S117" s="434" t="s">
        <v>5582</v>
      </c>
    </row>
    <row r="118" spans="1:19" ht="22.5">
      <c r="A118" s="433"/>
      <c r="B118" s="433">
        <v>3213</v>
      </c>
      <c r="C118" s="434" t="s">
        <v>5583</v>
      </c>
      <c r="D118" s="434" t="s">
        <v>5591</v>
      </c>
      <c r="E118" s="434" t="s">
        <v>6786</v>
      </c>
      <c r="F118" s="434" t="s">
        <v>6787</v>
      </c>
      <c r="G118" s="434"/>
      <c r="H118" s="434" t="s">
        <v>6788</v>
      </c>
      <c r="I118" s="434" t="s">
        <v>4234</v>
      </c>
      <c r="J118" s="434"/>
      <c r="K118" s="435" t="s">
        <v>3078</v>
      </c>
      <c r="L118" s="434"/>
      <c r="M118" s="439" t="s">
        <v>6789</v>
      </c>
      <c r="N118" s="437"/>
      <c r="O118" s="438" t="s">
        <v>3080</v>
      </c>
      <c r="P118" s="434">
        <v>85</v>
      </c>
      <c r="Q118" s="434" t="s">
        <v>6790</v>
      </c>
      <c r="R118" s="434" t="s">
        <v>6791</v>
      </c>
      <c r="S118" s="434" t="s">
        <v>5582</v>
      </c>
    </row>
    <row r="119" spans="1:19" ht="22.5">
      <c r="A119" s="440"/>
      <c r="B119" s="440">
        <v>3040</v>
      </c>
      <c r="C119" s="434" t="s">
        <v>5583</v>
      </c>
      <c r="D119" s="434" t="s">
        <v>5591</v>
      </c>
      <c r="E119" s="435" t="s">
        <v>6792</v>
      </c>
      <c r="F119" s="435" t="s">
        <v>6793</v>
      </c>
      <c r="G119" s="442"/>
      <c r="H119" s="435" t="s">
        <v>7227</v>
      </c>
      <c r="I119" s="435" t="s">
        <v>4234</v>
      </c>
      <c r="J119" s="444"/>
      <c r="K119" s="435" t="s">
        <v>3078</v>
      </c>
      <c r="L119" s="442"/>
      <c r="M119" s="447" t="s">
        <v>6794</v>
      </c>
      <c r="N119" s="442"/>
      <c r="O119" s="438" t="s">
        <v>5609</v>
      </c>
      <c r="P119" s="434">
        <v>378</v>
      </c>
      <c r="Q119" s="434" t="s">
        <v>6795</v>
      </c>
      <c r="R119" s="434" t="s">
        <v>6796</v>
      </c>
      <c r="S119" s="435" t="s">
        <v>5582</v>
      </c>
    </row>
    <row r="120" spans="1:19" ht="22.5">
      <c r="A120" s="443">
        <v>5512</v>
      </c>
      <c r="B120" s="433">
        <v>664</v>
      </c>
      <c r="C120" s="434" t="s">
        <v>5616</v>
      </c>
      <c r="D120" s="434" t="s">
        <v>3073</v>
      </c>
      <c r="E120" s="434" t="s">
        <v>6797</v>
      </c>
      <c r="F120" s="434" t="s">
        <v>6798</v>
      </c>
      <c r="G120" s="434"/>
      <c r="H120" s="434" t="s">
        <v>6799</v>
      </c>
      <c r="I120" s="434" t="s">
        <v>4234</v>
      </c>
      <c r="J120" s="434"/>
      <c r="K120" s="434" t="s">
        <v>3078</v>
      </c>
      <c r="L120" s="434" t="s">
        <v>6800</v>
      </c>
      <c r="M120" s="436">
        <v>33316</v>
      </c>
      <c r="N120" s="437"/>
      <c r="O120" s="437" t="s">
        <v>5609</v>
      </c>
      <c r="P120" s="434">
        <v>487</v>
      </c>
      <c r="Q120" s="434" t="s">
        <v>6801</v>
      </c>
      <c r="R120" s="434" t="s">
        <v>6802</v>
      </c>
      <c r="S120" s="434" t="s">
        <v>5604</v>
      </c>
    </row>
    <row r="121" spans="1:19" ht="22.5">
      <c r="A121" s="440"/>
      <c r="B121" s="440">
        <v>1582</v>
      </c>
      <c r="C121" s="434" t="s">
        <v>3072</v>
      </c>
      <c r="D121" s="435" t="s">
        <v>3073</v>
      </c>
      <c r="E121" s="435" t="s">
        <v>6803</v>
      </c>
      <c r="F121" s="435" t="s">
        <v>6804</v>
      </c>
      <c r="G121" s="442"/>
      <c r="H121" s="435" t="s">
        <v>2328</v>
      </c>
      <c r="I121" s="435" t="s">
        <v>4234</v>
      </c>
      <c r="J121" s="444"/>
      <c r="K121" s="435" t="s">
        <v>3078</v>
      </c>
      <c r="L121" s="442"/>
      <c r="M121" s="447" t="s">
        <v>6805</v>
      </c>
      <c r="N121" s="442"/>
      <c r="O121" s="438" t="s">
        <v>5634</v>
      </c>
      <c r="P121" s="434">
        <v>214</v>
      </c>
      <c r="Q121" s="434" t="s">
        <v>6806</v>
      </c>
      <c r="R121" s="434" t="s">
        <v>6807</v>
      </c>
      <c r="S121" s="435" t="s">
        <v>5582</v>
      </c>
    </row>
    <row r="122" spans="1:19" ht="22.5">
      <c r="A122" s="433"/>
      <c r="B122" s="433">
        <v>3620</v>
      </c>
      <c r="C122" s="434" t="s">
        <v>5590</v>
      </c>
      <c r="D122" s="434" t="s">
        <v>3073</v>
      </c>
      <c r="E122" s="434" t="s">
        <v>6808</v>
      </c>
      <c r="F122" s="434" t="s">
        <v>6809</v>
      </c>
      <c r="G122" s="434"/>
      <c r="H122" s="434" t="s">
        <v>2329</v>
      </c>
      <c r="I122" s="434" t="s">
        <v>4234</v>
      </c>
      <c r="J122" s="434"/>
      <c r="K122" s="435" t="s">
        <v>3078</v>
      </c>
      <c r="L122" s="434"/>
      <c r="M122" s="436" t="s">
        <v>6810</v>
      </c>
      <c r="N122" s="437"/>
      <c r="O122" s="438" t="s">
        <v>3080</v>
      </c>
      <c r="P122" s="434">
        <v>125</v>
      </c>
      <c r="Q122" s="434" t="s">
        <v>6811</v>
      </c>
      <c r="R122" s="434" t="s">
        <v>6812</v>
      </c>
      <c r="S122" s="434" t="s">
        <v>5582</v>
      </c>
    </row>
    <row r="123" spans="1:19" ht="22.5">
      <c r="A123" s="433"/>
      <c r="B123" s="433">
        <v>3576</v>
      </c>
      <c r="C123" s="434" t="s">
        <v>3072</v>
      </c>
      <c r="D123" s="434" t="s">
        <v>3073</v>
      </c>
      <c r="E123" s="434" t="s">
        <v>6813</v>
      </c>
      <c r="F123" s="434" t="s">
        <v>6814</v>
      </c>
      <c r="G123" s="434"/>
      <c r="H123" s="434" t="s">
        <v>259</v>
      </c>
      <c r="I123" s="434" t="s">
        <v>4234</v>
      </c>
      <c r="J123" s="434"/>
      <c r="K123" s="435" t="s">
        <v>3078</v>
      </c>
      <c r="L123" s="434"/>
      <c r="M123" s="436" t="s">
        <v>6815</v>
      </c>
      <c r="N123" s="437"/>
      <c r="O123" s="438" t="s">
        <v>3080</v>
      </c>
      <c r="P123" s="434">
        <v>124</v>
      </c>
      <c r="Q123" s="434" t="s">
        <v>6816</v>
      </c>
      <c r="R123" s="434" t="s">
        <v>6817</v>
      </c>
      <c r="S123" s="434" t="s">
        <v>5582</v>
      </c>
    </row>
    <row r="124" spans="1:19" ht="22.5">
      <c r="A124" s="440"/>
      <c r="B124" s="440">
        <v>1725</v>
      </c>
      <c r="C124" s="434" t="s">
        <v>5583</v>
      </c>
      <c r="D124" s="435" t="s">
        <v>3073</v>
      </c>
      <c r="E124" s="435" t="s">
        <v>6818</v>
      </c>
      <c r="F124" s="435" t="s">
        <v>6819</v>
      </c>
      <c r="G124" s="442"/>
      <c r="H124" s="435" t="s">
        <v>6820</v>
      </c>
      <c r="I124" s="435" t="s">
        <v>4234</v>
      </c>
      <c r="J124" s="444"/>
      <c r="K124" s="435" t="s">
        <v>3078</v>
      </c>
      <c r="L124" s="442"/>
      <c r="M124" s="447" t="s">
        <v>6821</v>
      </c>
      <c r="N124" s="442"/>
      <c r="O124" s="438" t="s">
        <v>3080</v>
      </c>
      <c r="P124" s="434">
        <v>170</v>
      </c>
      <c r="Q124" s="434" t="s">
        <v>6822</v>
      </c>
      <c r="R124" s="434" t="s">
        <v>6823</v>
      </c>
      <c r="S124" s="435" t="s">
        <v>5582</v>
      </c>
    </row>
    <row r="125" spans="1:19" ht="22.5">
      <c r="A125" s="440"/>
      <c r="B125" s="440">
        <v>914</v>
      </c>
      <c r="C125" s="434" t="s">
        <v>5616</v>
      </c>
      <c r="D125" s="435" t="s">
        <v>3073</v>
      </c>
      <c r="E125" s="435" t="s">
        <v>6824</v>
      </c>
      <c r="F125" s="435" t="s">
        <v>6825</v>
      </c>
      <c r="G125" s="442"/>
      <c r="H125" s="435" t="s">
        <v>6826</v>
      </c>
      <c r="I125" s="435" t="s">
        <v>4234</v>
      </c>
      <c r="J125" s="444"/>
      <c r="K125" s="435" t="s">
        <v>3078</v>
      </c>
      <c r="L125" s="442"/>
      <c r="M125" s="435" t="s">
        <v>6827</v>
      </c>
      <c r="N125" s="442"/>
      <c r="O125" s="438" t="s">
        <v>3080</v>
      </c>
      <c r="P125" s="434">
        <v>181</v>
      </c>
      <c r="Q125" s="434" t="s">
        <v>6828</v>
      </c>
      <c r="R125" s="434" t="s">
        <v>6829</v>
      </c>
      <c r="S125" s="435" t="s">
        <v>5582</v>
      </c>
    </row>
    <row r="126" spans="1:19" ht="22.5">
      <c r="A126" s="443">
        <v>5032</v>
      </c>
      <c r="B126" s="433">
        <v>1113</v>
      </c>
      <c r="C126" s="434" t="s">
        <v>5583</v>
      </c>
      <c r="D126" s="434" t="s">
        <v>3073</v>
      </c>
      <c r="E126" s="434" t="s">
        <v>6830</v>
      </c>
      <c r="F126" s="434" t="s">
        <v>6831</v>
      </c>
      <c r="G126" s="434"/>
      <c r="H126" s="434" t="s">
        <v>2330</v>
      </c>
      <c r="I126" s="434" t="s">
        <v>4234</v>
      </c>
      <c r="J126" s="434"/>
      <c r="K126" s="434" t="s">
        <v>3078</v>
      </c>
      <c r="L126" s="434" t="s">
        <v>6800</v>
      </c>
      <c r="M126" s="436">
        <v>33309</v>
      </c>
      <c r="N126" s="437"/>
      <c r="O126" s="437" t="s">
        <v>5634</v>
      </c>
      <c r="P126" s="434">
        <v>253</v>
      </c>
      <c r="Q126" s="434" t="s">
        <v>6832</v>
      </c>
      <c r="R126" s="434" t="s">
        <v>6833</v>
      </c>
      <c r="S126" s="434" t="s">
        <v>5604</v>
      </c>
    </row>
    <row r="127" spans="1:19" ht="22.5">
      <c r="A127" s="440"/>
      <c r="B127" s="440">
        <v>760</v>
      </c>
      <c r="C127" s="434" t="s">
        <v>5583</v>
      </c>
      <c r="D127" s="435" t="s">
        <v>3073</v>
      </c>
      <c r="E127" s="435" t="s">
        <v>6834</v>
      </c>
      <c r="F127" s="435" t="s">
        <v>6835</v>
      </c>
      <c r="G127" s="442"/>
      <c r="H127" s="435" t="s">
        <v>6836</v>
      </c>
      <c r="I127" s="435" t="s">
        <v>4234</v>
      </c>
      <c r="J127" s="444"/>
      <c r="K127" s="435" t="s">
        <v>3078</v>
      </c>
      <c r="L127" s="442"/>
      <c r="M127" s="435" t="s">
        <v>6837</v>
      </c>
      <c r="N127" s="442"/>
      <c r="O127" s="438" t="s">
        <v>3080</v>
      </c>
      <c r="P127" s="434">
        <v>197</v>
      </c>
      <c r="Q127" s="434" t="s">
        <v>6838</v>
      </c>
      <c r="R127" s="434" t="s">
        <v>6839</v>
      </c>
      <c r="S127" s="435" t="s">
        <v>5582</v>
      </c>
    </row>
    <row r="128" spans="1:19" ht="22.5">
      <c r="A128" s="440"/>
      <c r="B128" s="440">
        <v>1317</v>
      </c>
      <c r="C128" s="434" t="s">
        <v>5590</v>
      </c>
      <c r="D128" s="435" t="s">
        <v>3073</v>
      </c>
      <c r="E128" s="441" t="s">
        <v>6840</v>
      </c>
      <c r="F128" s="435" t="s">
        <v>6841</v>
      </c>
      <c r="G128" s="442"/>
      <c r="H128" s="435" t="s">
        <v>259</v>
      </c>
      <c r="I128" s="435" t="s">
        <v>4234</v>
      </c>
      <c r="J128" s="444"/>
      <c r="K128" s="435" t="s">
        <v>3078</v>
      </c>
      <c r="L128" s="442"/>
      <c r="M128" s="435" t="s">
        <v>6842</v>
      </c>
      <c r="N128" s="442"/>
      <c r="O128" s="438" t="s">
        <v>3080</v>
      </c>
      <c r="P128" s="434">
        <v>177</v>
      </c>
      <c r="Q128" s="434" t="s">
        <v>6843</v>
      </c>
      <c r="R128" s="434" t="s">
        <v>6844</v>
      </c>
      <c r="S128" s="435" t="s">
        <v>5582</v>
      </c>
    </row>
    <row r="129" spans="1:19" ht="22.5">
      <c r="A129" s="440"/>
      <c r="B129" s="440">
        <v>321</v>
      </c>
      <c r="C129" s="434" t="s">
        <v>5583</v>
      </c>
      <c r="D129" s="435" t="s">
        <v>3073</v>
      </c>
      <c r="E129" s="435" t="s">
        <v>6845</v>
      </c>
      <c r="F129" s="435" t="s">
        <v>6846</v>
      </c>
      <c r="G129" s="442"/>
      <c r="H129" s="435" t="s">
        <v>7145</v>
      </c>
      <c r="I129" s="435" t="s">
        <v>4234</v>
      </c>
      <c r="J129" s="435"/>
      <c r="K129" s="435" t="s">
        <v>3078</v>
      </c>
      <c r="L129" s="442"/>
      <c r="M129" s="435" t="s">
        <v>6847</v>
      </c>
      <c r="N129" s="435"/>
      <c r="O129" s="438" t="s">
        <v>5609</v>
      </c>
      <c r="P129" s="434">
        <v>382</v>
      </c>
      <c r="Q129" s="434" t="s">
        <v>6848</v>
      </c>
      <c r="R129" s="434" t="s">
        <v>6849</v>
      </c>
      <c r="S129" s="435" t="s">
        <v>5582</v>
      </c>
    </row>
    <row r="130" spans="1:19" ht="22.5">
      <c r="A130" s="440"/>
      <c r="B130" s="440">
        <v>1021</v>
      </c>
      <c r="C130" s="434" t="s">
        <v>5590</v>
      </c>
      <c r="D130" s="435" t="s">
        <v>3073</v>
      </c>
      <c r="E130" s="435" t="s">
        <v>6850</v>
      </c>
      <c r="F130" s="435" t="s">
        <v>3640</v>
      </c>
      <c r="G130" s="442"/>
      <c r="H130" s="435" t="s">
        <v>2331</v>
      </c>
      <c r="I130" s="435" t="s">
        <v>4234</v>
      </c>
      <c r="J130" s="444"/>
      <c r="K130" s="435" t="s">
        <v>3078</v>
      </c>
      <c r="L130" s="442"/>
      <c r="M130" s="435" t="s">
        <v>3641</v>
      </c>
      <c r="N130" s="442"/>
      <c r="O130" s="438" t="s">
        <v>5609</v>
      </c>
      <c r="P130" s="434">
        <v>388</v>
      </c>
      <c r="Q130" s="434" t="s">
        <v>3642</v>
      </c>
      <c r="R130" s="434" t="s">
        <v>3643</v>
      </c>
      <c r="S130" s="435" t="s">
        <v>5582</v>
      </c>
    </row>
    <row r="131" spans="1:19" ht="22.5">
      <c r="A131" s="440"/>
      <c r="B131" s="440">
        <v>1564</v>
      </c>
      <c r="C131" s="434" t="s">
        <v>5583</v>
      </c>
      <c r="D131" s="435" t="s">
        <v>3073</v>
      </c>
      <c r="E131" s="435" t="s">
        <v>3644</v>
      </c>
      <c r="F131" s="435" t="s">
        <v>3645</v>
      </c>
      <c r="G131" s="442"/>
      <c r="H131" s="435" t="s">
        <v>2331</v>
      </c>
      <c r="I131" s="435" t="s">
        <v>4234</v>
      </c>
      <c r="J131" s="435"/>
      <c r="K131" s="435" t="s">
        <v>3078</v>
      </c>
      <c r="L131" s="442"/>
      <c r="M131" s="447">
        <v>32256</v>
      </c>
      <c r="N131" s="442"/>
      <c r="O131" s="438" t="s">
        <v>3080</v>
      </c>
      <c r="P131" s="434">
        <v>159</v>
      </c>
      <c r="Q131" s="434" t="s">
        <v>3646</v>
      </c>
      <c r="R131" s="434" t="s">
        <v>3647</v>
      </c>
      <c r="S131" s="435" t="s">
        <v>5582</v>
      </c>
    </row>
    <row r="132" spans="1:19" ht="22.5">
      <c r="A132" s="443">
        <v>5066</v>
      </c>
      <c r="B132" s="433">
        <v>468</v>
      </c>
      <c r="C132" s="434" t="s">
        <v>5597</v>
      </c>
      <c r="D132" s="434" t="s">
        <v>3073</v>
      </c>
      <c r="E132" s="434" t="s">
        <v>3648</v>
      </c>
      <c r="F132" s="434" t="s">
        <v>3649</v>
      </c>
      <c r="G132" s="434"/>
      <c r="H132" s="434" t="s">
        <v>258</v>
      </c>
      <c r="I132" s="434" t="s">
        <v>4234</v>
      </c>
      <c r="J132" s="434"/>
      <c r="K132" s="434" t="s">
        <v>3078</v>
      </c>
      <c r="L132" s="434" t="s">
        <v>3650</v>
      </c>
      <c r="M132" s="436">
        <v>32830</v>
      </c>
      <c r="N132" s="437"/>
      <c r="O132" s="437" t="s">
        <v>6511</v>
      </c>
      <c r="P132" s="434">
        <v>1509</v>
      </c>
      <c r="Q132" s="434" t="s">
        <v>3651</v>
      </c>
      <c r="R132" s="434" t="s">
        <v>3652</v>
      </c>
      <c r="S132" s="434" t="s">
        <v>5604</v>
      </c>
    </row>
    <row r="133" spans="1:19" ht="22.5">
      <c r="A133" s="443">
        <v>5701</v>
      </c>
      <c r="B133" s="433">
        <v>1522</v>
      </c>
      <c r="C133" s="434" t="s">
        <v>5616</v>
      </c>
      <c r="D133" s="434" t="s">
        <v>6300</v>
      </c>
      <c r="E133" s="434" t="s">
        <v>3653</v>
      </c>
      <c r="F133" s="434" t="s">
        <v>3654</v>
      </c>
      <c r="G133" s="434"/>
      <c r="H133" s="434" t="s">
        <v>2330</v>
      </c>
      <c r="I133" s="434" t="s">
        <v>4234</v>
      </c>
      <c r="J133" s="434"/>
      <c r="K133" s="434" t="s">
        <v>3078</v>
      </c>
      <c r="L133" s="434" t="s">
        <v>6800</v>
      </c>
      <c r="M133" s="436" t="s">
        <v>1646</v>
      </c>
      <c r="N133" s="437"/>
      <c r="O133" s="437" t="s">
        <v>5609</v>
      </c>
      <c r="P133" s="434">
        <v>430</v>
      </c>
      <c r="Q133" s="434" t="s">
        <v>3655</v>
      </c>
      <c r="R133" s="434" t="s">
        <v>3656</v>
      </c>
      <c r="S133" s="434" t="s">
        <v>5604</v>
      </c>
    </row>
    <row r="134" spans="1:19" s="449" customFormat="1" ht="22.5">
      <c r="A134" s="443">
        <v>5702</v>
      </c>
      <c r="B134" s="433">
        <v>1599</v>
      </c>
      <c r="C134" s="434" t="s">
        <v>5616</v>
      </c>
      <c r="D134" s="434" t="s">
        <v>6300</v>
      </c>
      <c r="E134" s="434" t="s">
        <v>3657</v>
      </c>
      <c r="F134" s="434" t="s">
        <v>3658</v>
      </c>
      <c r="G134" s="434"/>
      <c r="H134" s="434" t="s">
        <v>3108</v>
      </c>
      <c r="I134" s="434" t="s">
        <v>4234</v>
      </c>
      <c r="J134" s="434"/>
      <c r="K134" s="434" t="s">
        <v>3078</v>
      </c>
      <c r="L134" s="434" t="s">
        <v>3659</v>
      </c>
      <c r="M134" s="436">
        <v>33139</v>
      </c>
      <c r="N134" s="437"/>
      <c r="O134" s="437" t="s">
        <v>5634</v>
      </c>
      <c r="P134" s="434">
        <v>315</v>
      </c>
      <c r="Q134" s="434" t="s">
        <v>3660</v>
      </c>
      <c r="R134" s="434" t="s">
        <v>3661</v>
      </c>
      <c r="S134" s="434" t="s">
        <v>5604</v>
      </c>
    </row>
    <row r="135" spans="1:19" s="449" customFormat="1" ht="22.5">
      <c r="A135" s="440"/>
      <c r="B135" s="440">
        <v>1781</v>
      </c>
      <c r="C135" s="434" t="s">
        <v>5616</v>
      </c>
      <c r="D135" s="435" t="s">
        <v>5605</v>
      </c>
      <c r="E135" s="435" t="s">
        <v>3662</v>
      </c>
      <c r="F135" s="435" t="s">
        <v>3663</v>
      </c>
      <c r="G135" s="442"/>
      <c r="H135" s="435" t="s">
        <v>6836</v>
      </c>
      <c r="I135" s="435" t="s">
        <v>4234</v>
      </c>
      <c r="J135" s="435"/>
      <c r="K135" s="435" t="s">
        <v>3078</v>
      </c>
      <c r="L135" s="442"/>
      <c r="M135" s="447">
        <v>81620</v>
      </c>
      <c r="N135" s="442"/>
      <c r="O135" s="438" t="s">
        <v>5634</v>
      </c>
      <c r="P135" s="434">
        <v>230</v>
      </c>
      <c r="Q135" s="434" t="s">
        <v>3664</v>
      </c>
      <c r="R135" s="434" t="s">
        <v>3665</v>
      </c>
      <c r="S135" s="435" t="s">
        <v>5582</v>
      </c>
    </row>
    <row r="136" spans="1:19" s="449" customFormat="1" ht="22.5">
      <c r="A136" s="438">
        <v>5513</v>
      </c>
      <c r="B136" s="440">
        <v>3328</v>
      </c>
      <c r="C136" s="434" t="s">
        <v>5616</v>
      </c>
      <c r="D136" s="435" t="s">
        <v>5605</v>
      </c>
      <c r="E136" s="435" t="s">
        <v>3666</v>
      </c>
      <c r="F136" s="435" t="s">
        <v>3667</v>
      </c>
      <c r="G136" s="442"/>
      <c r="H136" s="435" t="s">
        <v>6799</v>
      </c>
      <c r="I136" s="435" t="s">
        <v>4234</v>
      </c>
      <c r="J136" s="444"/>
      <c r="K136" s="435" t="s">
        <v>3078</v>
      </c>
      <c r="L136" s="442" t="s">
        <v>6800</v>
      </c>
      <c r="M136" s="435">
        <v>33304</v>
      </c>
      <c r="N136" s="442"/>
      <c r="O136" s="437" t="s">
        <v>5609</v>
      </c>
      <c r="P136" s="435">
        <v>432</v>
      </c>
      <c r="Q136" s="435" t="s">
        <v>3668</v>
      </c>
      <c r="R136" s="435" t="s">
        <v>3669</v>
      </c>
      <c r="S136" s="435" t="s">
        <v>5604</v>
      </c>
    </row>
    <row r="137" spans="1:19" ht="22.5">
      <c r="A137" s="440"/>
      <c r="B137" s="440">
        <v>1794</v>
      </c>
      <c r="C137" s="434" t="s">
        <v>3072</v>
      </c>
      <c r="D137" s="435" t="s">
        <v>5605</v>
      </c>
      <c r="E137" s="435" t="s">
        <v>3670</v>
      </c>
      <c r="F137" s="435" t="s">
        <v>3671</v>
      </c>
      <c r="G137" s="442"/>
      <c r="H137" s="435" t="s">
        <v>3091</v>
      </c>
      <c r="I137" s="435" t="s">
        <v>4234</v>
      </c>
      <c r="J137" s="435"/>
      <c r="K137" s="435" t="s">
        <v>3078</v>
      </c>
      <c r="L137" s="442"/>
      <c r="M137" s="447" t="s">
        <v>3672</v>
      </c>
      <c r="N137" s="442"/>
      <c r="O137" s="438" t="s">
        <v>3080</v>
      </c>
      <c r="P137" s="434">
        <v>92</v>
      </c>
      <c r="Q137" s="434" t="s">
        <v>3673</v>
      </c>
      <c r="R137" s="434" t="s">
        <v>3674</v>
      </c>
      <c r="S137" s="435" t="s">
        <v>5582</v>
      </c>
    </row>
    <row r="138" spans="1:19" ht="22.5">
      <c r="A138" s="443">
        <v>5391</v>
      </c>
      <c r="B138" s="445">
        <v>1402</v>
      </c>
      <c r="C138" s="434" t="s">
        <v>5616</v>
      </c>
      <c r="D138" s="434" t="s">
        <v>5605</v>
      </c>
      <c r="E138" s="434" t="s">
        <v>3675</v>
      </c>
      <c r="F138" s="434" t="s">
        <v>3676</v>
      </c>
      <c r="G138" s="434"/>
      <c r="H138" s="434" t="s">
        <v>3677</v>
      </c>
      <c r="I138" s="434" t="s">
        <v>4234</v>
      </c>
      <c r="J138" s="434"/>
      <c r="K138" s="434" t="s">
        <v>3078</v>
      </c>
      <c r="L138" s="434" t="s">
        <v>3678</v>
      </c>
      <c r="M138" s="437" t="s">
        <v>3679</v>
      </c>
      <c r="N138" s="437"/>
      <c r="O138" s="437" t="s">
        <v>6511</v>
      </c>
      <c r="P138" s="434">
        <v>1058</v>
      </c>
      <c r="Q138" s="434" t="s">
        <v>3680</v>
      </c>
      <c r="R138" s="434" t="s">
        <v>3681</v>
      </c>
      <c r="S138" s="434" t="s">
        <v>5604</v>
      </c>
    </row>
    <row r="139" spans="1:19" ht="22.5">
      <c r="A139" s="440"/>
      <c r="B139" s="440">
        <v>1016</v>
      </c>
      <c r="C139" s="434" t="s">
        <v>5583</v>
      </c>
      <c r="D139" s="435" t="s">
        <v>5605</v>
      </c>
      <c r="E139" s="435" t="s">
        <v>3682</v>
      </c>
      <c r="F139" s="435" t="s">
        <v>3683</v>
      </c>
      <c r="G139" s="442"/>
      <c r="H139" s="435" t="s">
        <v>6799</v>
      </c>
      <c r="I139" s="435" t="s">
        <v>4234</v>
      </c>
      <c r="J139" s="444"/>
      <c r="K139" s="435" t="s">
        <v>3078</v>
      </c>
      <c r="L139" s="442"/>
      <c r="M139" s="435" t="s">
        <v>3684</v>
      </c>
      <c r="N139" s="442"/>
      <c r="O139" s="438" t="s">
        <v>5609</v>
      </c>
      <c r="P139" s="434">
        <v>500</v>
      </c>
      <c r="Q139" s="434" t="s">
        <v>3685</v>
      </c>
      <c r="R139" s="434" t="s">
        <v>3686</v>
      </c>
      <c r="S139" s="435" t="s">
        <v>5582</v>
      </c>
    </row>
    <row r="140" spans="1:19" ht="22.5">
      <c r="A140" s="440"/>
      <c r="B140" s="440">
        <v>1767</v>
      </c>
      <c r="C140" s="434" t="s">
        <v>5583</v>
      </c>
      <c r="D140" s="435" t="s">
        <v>5605</v>
      </c>
      <c r="E140" s="435" t="s">
        <v>3687</v>
      </c>
      <c r="F140" s="435" t="s">
        <v>3688</v>
      </c>
      <c r="G140" s="442"/>
      <c r="H140" s="435" t="s">
        <v>259</v>
      </c>
      <c r="I140" s="435" t="s">
        <v>4234</v>
      </c>
      <c r="J140" s="444"/>
      <c r="K140" s="435" t="s">
        <v>3078</v>
      </c>
      <c r="L140" s="442"/>
      <c r="M140" s="447" t="s">
        <v>3689</v>
      </c>
      <c r="N140" s="442"/>
      <c r="O140" s="438" t="s">
        <v>3080</v>
      </c>
      <c r="P140" s="434">
        <v>157</v>
      </c>
      <c r="Q140" s="434" t="s">
        <v>3690</v>
      </c>
      <c r="R140" s="434" t="s">
        <v>3691</v>
      </c>
      <c r="S140" s="435" t="s">
        <v>5582</v>
      </c>
    </row>
    <row r="141" spans="1:19" ht="22.5">
      <c r="A141" s="440"/>
      <c r="B141" s="440">
        <v>1780</v>
      </c>
      <c r="C141" s="434" t="s">
        <v>5616</v>
      </c>
      <c r="D141" s="435" t="s">
        <v>5605</v>
      </c>
      <c r="E141" s="435" t="s">
        <v>3692</v>
      </c>
      <c r="F141" s="435" t="s">
        <v>3663</v>
      </c>
      <c r="G141" s="442"/>
      <c r="H141" s="435" t="s">
        <v>6836</v>
      </c>
      <c r="I141" s="435" t="s">
        <v>4234</v>
      </c>
      <c r="J141" s="435"/>
      <c r="K141" s="435" t="s">
        <v>3078</v>
      </c>
      <c r="L141" s="442"/>
      <c r="M141" s="447" t="s">
        <v>3693</v>
      </c>
      <c r="N141" s="442"/>
      <c r="O141" s="438" t="s">
        <v>5609</v>
      </c>
      <c r="P141" s="434">
        <v>360</v>
      </c>
      <c r="Q141" s="434" t="s">
        <v>3694</v>
      </c>
      <c r="R141" s="434" t="s">
        <v>3695</v>
      </c>
      <c r="S141" s="435" t="s">
        <v>5582</v>
      </c>
    </row>
    <row r="142" spans="1:19" ht="22.5">
      <c r="A142" s="433"/>
      <c r="B142" s="433">
        <v>3088</v>
      </c>
      <c r="C142" s="434" t="s">
        <v>5583</v>
      </c>
      <c r="D142" s="435" t="s">
        <v>5605</v>
      </c>
      <c r="E142" s="434" t="s">
        <v>3696</v>
      </c>
      <c r="F142" s="434" t="s">
        <v>3697</v>
      </c>
      <c r="G142" s="434"/>
      <c r="H142" s="434" t="s">
        <v>3698</v>
      </c>
      <c r="I142" s="434" t="s">
        <v>4234</v>
      </c>
      <c r="J142" s="434"/>
      <c r="K142" s="435" t="s">
        <v>3078</v>
      </c>
      <c r="L142" s="434"/>
      <c r="M142" s="436" t="s">
        <v>3699</v>
      </c>
      <c r="N142" s="437"/>
      <c r="O142" s="438" t="s">
        <v>3080</v>
      </c>
      <c r="P142" s="434">
        <v>156</v>
      </c>
      <c r="Q142" s="434" t="s">
        <v>3700</v>
      </c>
      <c r="R142" s="434" t="s">
        <v>3701</v>
      </c>
      <c r="S142" s="434" t="s">
        <v>5582</v>
      </c>
    </row>
    <row r="143" spans="1:19" ht="22.5">
      <c r="A143" s="440"/>
      <c r="B143" s="440">
        <v>1505</v>
      </c>
      <c r="C143" s="434" t="s">
        <v>5590</v>
      </c>
      <c r="D143" s="435" t="s">
        <v>5605</v>
      </c>
      <c r="E143" s="435" t="s">
        <v>3702</v>
      </c>
      <c r="F143" s="435" t="s">
        <v>3703</v>
      </c>
      <c r="G143" s="442"/>
      <c r="H143" s="435" t="s">
        <v>2331</v>
      </c>
      <c r="I143" s="435" t="s">
        <v>4234</v>
      </c>
      <c r="J143" s="435"/>
      <c r="K143" s="435" t="s">
        <v>3078</v>
      </c>
      <c r="L143" s="442"/>
      <c r="M143" s="435" t="s">
        <v>3704</v>
      </c>
      <c r="N143" s="442"/>
      <c r="O143" s="438" t="s">
        <v>5634</v>
      </c>
      <c r="P143" s="434">
        <v>285</v>
      </c>
      <c r="Q143" s="434" t="s">
        <v>3705</v>
      </c>
      <c r="R143" s="434" t="s">
        <v>3706</v>
      </c>
      <c r="S143" s="435" t="s">
        <v>5582</v>
      </c>
    </row>
    <row r="144" spans="1:19" ht="22.5">
      <c r="A144" s="443">
        <v>5065</v>
      </c>
      <c r="B144" s="433">
        <v>1018</v>
      </c>
      <c r="C144" s="434" t="s">
        <v>5597</v>
      </c>
      <c r="D144" s="434" t="s">
        <v>5605</v>
      </c>
      <c r="E144" s="434" t="s">
        <v>3707</v>
      </c>
      <c r="F144" s="434" t="s">
        <v>3708</v>
      </c>
      <c r="G144" s="434"/>
      <c r="H144" s="434" t="s">
        <v>258</v>
      </c>
      <c r="I144" s="434" t="s">
        <v>4234</v>
      </c>
      <c r="J144" s="434"/>
      <c r="K144" s="434" t="s">
        <v>3078</v>
      </c>
      <c r="L144" s="434" t="s">
        <v>3650</v>
      </c>
      <c r="M144" s="436">
        <v>32830</v>
      </c>
      <c r="N144" s="437"/>
      <c r="O144" s="437" t="s">
        <v>5601</v>
      </c>
      <c r="P144" s="434">
        <v>758</v>
      </c>
      <c r="Q144" s="434" t="s">
        <v>3709</v>
      </c>
      <c r="R144" s="434" t="s">
        <v>3710</v>
      </c>
      <c r="S144" s="434" t="s">
        <v>5604</v>
      </c>
    </row>
    <row r="145" spans="1:19" ht="22.5">
      <c r="A145" s="440"/>
      <c r="B145" s="440">
        <v>1758</v>
      </c>
      <c r="C145" s="434" t="s">
        <v>3072</v>
      </c>
      <c r="D145" s="434" t="s">
        <v>5591</v>
      </c>
      <c r="E145" s="435" t="s">
        <v>3711</v>
      </c>
      <c r="F145" s="435" t="s">
        <v>3712</v>
      </c>
      <c r="G145" s="442"/>
      <c r="H145" s="435" t="s">
        <v>2333</v>
      </c>
      <c r="I145" s="435" t="s">
        <v>4235</v>
      </c>
      <c r="J145" s="435"/>
      <c r="K145" s="435" t="s">
        <v>3078</v>
      </c>
      <c r="L145" s="442"/>
      <c r="M145" s="447" t="s">
        <v>3713</v>
      </c>
      <c r="N145" s="442"/>
      <c r="O145" s="438" t="s">
        <v>3080</v>
      </c>
      <c r="P145" s="434">
        <v>147</v>
      </c>
      <c r="Q145" s="434" t="s">
        <v>3714</v>
      </c>
      <c r="R145" s="434" t="s">
        <v>3715</v>
      </c>
      <c r="S145" s="435" t="s">
        <v>5582</v>
      </c>
    </row>
    <row r="146" spans="1:19" ht="22.5">
      <c r="A146" s="443">
        <v>78</v>
      </c>
      <c r="B146" s="433">
        <v>1114</v>
      </c>
      <c r="C146" s="434" t="s">
        <v>5583</v>
      </c>
      <c r="D146" s="434" t="s">
        <v>3716</v>
      </c>
      <c r="E146" s="434" t="s">
        <v>3717</v>
      </c>
      <c r="F146" s="434" t="s">
        <v>3718</v>
      </c>
      <c r="G146" s="434"/>
      <c r="H146" s="434" t="s">
        <v>260</v>
      </c>
      <c r="I146" s="434" t="s">
        <v>4235</v>
      </c>
      <c r="J146" s="434"/>
      <c r="K146" s="434" t="s">
        <v>3078</v>
      </c>
      <c r="L146" s="434" t="s">
        <v>3719</v>
      </c>
      <c r="M146" s="436">
        <v>30346</v>
      </c>
      <c r="N146" s="437"/>
      <c r="O146" s="437" t="s">
        <v>5634</v>
      </c>
      <c r="P146" s="434">
        <v>275</v>
      </c>
      <c r="Q146" s="434" t="s">
        <v>3720</v>
      </c>
      <c r="R146" s="434" t="s">
        <v>3721</v>
      </c>
      <c r="S146" s="434" t="s">
        <v>6269</v>
      </c>
    </row>
    <row r="147" spans="1:19" ht="22.5">
      <c r="A147" s="440"/>
      <c r="B147" s="440">
        <v>1144</v>
      </c>
      <c r="C147" s="434" t="s">
        <v>5597</v>
      </c>
      <c r="D147" s="435" t="s">
        <v>3073</v>
      </c>
      <c r="E147" s="435" t="s">
        <v>3722</v>
      </c>
      <c r="F147" s="435" t="s">
        <v>3723</v>
      </c>
      <c r="G147" s="442"/>
      <c r="H147" s="435" t="s">
        <v>260</v>
      </c>
      <c r="I147" s="435" t="s">
        <v>4235</v>
      </c>
      <c r="J147" s="444"/>
      <c r="K147" s="435" t="s">
        <v>3078</v>
      </c>
      <c r="L147" s="442"/>
      <c r="M147" s="435" t="s">
        <v>3724</v>
      </c>
      <c r="N147" s="442"/>
      <c r="O147" s="438" t="s">
        <v>5609</v>
      </c>
      <c r="P147" s="434">
        <v>481</v>
      </c>
      <c r="Q147" s="434" t="s">
        <v>3725</v>
      </c>
      <c r="R147" s="434" t="s">
        <v>3726</v>
      </c>
      <c r="S147" s="435" t="s">
        <v>5582</v>
      </c>
    </row>
    <row r="148" spans="1:19" ht="22.5">
      <c r="A148" s="433"/>
      <c r="B148" s="433">
        <v>3089</v>
      </c>
      <c r="C148" s="434" t="s">
        <v>5583</v>
      </c>
      <c r="D148" s="435" t="s">
        <v>3073</v>
      </c>
      <c r="E148" s="434" t="s">
        <v>3727</v>
      </c>
      <c r="F148" s="434" t="s">
        <v>3728</v>
      </c>
      <c r="G148" s="434"/>
      <c r="H148" s="434" t="s">
        <v>260</v>
      </c>
      <c r="I148" s="434" t="s">
        <v>4235</v>
      </c>
      <c r="J148" s="434"/>
      <c r="K148" s="435" t="s">
        <v>3078</v>
      </c>
      <c r="L148" s="434"/>
      <c r="M148" s="436">
        <v>23060</v>
      </c>
      <c r="N148" s="437"/>
      <c r="O148" s="438" t="s">
        <v>3080</v>
      </c>
      <c r="P148" s="434">
        <v>135</v>
      </c>
      <c r="Q148" s="434" t="s">
        <v>3729</v>
      </c>
      <c r="R148" s="434" t="s">
        <v>3730</v>
      </c>
      <c r="S148" s="434" t="s">
        <v>5582</v>
      </c>
    </row>
    <row r="149" spans="1:19" ht="22.5">
      <c r="A149" s="440"/>
      <c r="B149" s="440">
        <v>1978</v>
      </c>
      <c r="C149" s="434" t="s">
        <v>5583</v>
      </c>
      <c r="D149" s="434" t="s">
        <v>3073</v>
      </c>
      <c r="E149" s="435" t="s">
        <v>3731</v>
      </c>
      <c r="F149" s="435" t="s">
        <v>3732</v>
      </c>
      <c r="G149" s="442"/>
      <c r="H149" s="435" t="s">
        <v>1715</v>
      </c>
      <c r="I149" s="435" t="s">
        <v>4235</v>
      </c>
      <c r="J149" s="435"/>
      <c r="K149" s="435" t="s">
        <v>3078</v>
      </c>
      <c r="L149" s="442"/>
      <c r="M149" s="442">
        <v>20171</v>
      </c>
      <c r="N149" s="442"/>
      <c r="O149" s="438" t="s">
        <v>3080</v>
      </c>
      <c r="P149" s="434">
        <v>184</v>
      </c>
      <c r="Q149" s="434" t="s">
        <v>3733</v>
      </c>
      <c r="R149" s="434" t="s">
        <v>3734</v>
      </c>
      <c r="S149" s="435" t="s">
        <v>5582</v>
      </c>
    </row>
    <row r="150" spans="1:19" ht="22.5">
      <c r="A150" s="443">
        <v>5123</v>
      </c>
      <c r="B150" s="433">
        <v>48</v>
      </c>
      <c r="C150" s="434" t="s">
        <v>5590</v>
      </c>
      <c r="D150" s="434" t="s">
        <v>3073</v>
      </c>
      <c r="E150" s="434" t="s">
        <v>3735</v>
      </c>
      <c r="F150" s="434" t="s">
        <v>3736</v>
      </c>
      <c r="G150" s="434"/>
      <c r="H150" s="434" t="s">
        <v>3737</v>
      </c>
      <c r="I150" s="434" t="s">
        <v>4235</v>
      </c>
      <c r="J150" s="434"/>
      <c r="K150" s="434" t="s">
        <v>3078</v>
      </c>
      <c r="L150" s="434" t="s">
        <v>3719</v>
      </c>
      <c r="M150" s="436">
        <v>30337</v>
      </c>
      <c r="N150" s="437"/>
      <c r="O150" s="437" t="s">
        <v>5609</v>
      </c>
      <c r="P150" s="434">
        <v>395</v>
      </c>
      <c r="Q150" s="434" t="s">
        <v>3738</v>
      </c>
      <c r="R150" s="434" t="s">
        <v>3739</v>
      </c>
      <c r="S150" s="434" t="s">
        <v>5604</v>
      </c>
    </row>
    <row r="151" spans="1:19" s="449" customFormat="1" ht="22.5">
      <c r="A151" s="443">
        <v>5120</v>
      </c>
      <c r="B151" s="433">
        <v>111</v>
      </c>
      <c r="C151" s="434" t="s">
        <v>5583</v>
      </c>
      <c r="D151" s="434" t="s">
        <v>3073</v>
      </c>
      <c r="E151" s="434" t="s">
        <v>3740</v>
      </c>
      <c r="F151" s="434" t="s">
        <v>3741</v>
      </c>
      <c r="G151" s="434"/>
      <c r="H151" s="434" t="s">
        <v>260</v>
      </c>
      <c r="I151" s="434" t="s">
        <v>4235</v>
      </c>
      <c r="J151" s="434"/>
      <c r="K151" s="434" t="s">
        <v>3078</v>
      </c>
      <c r="L151" s="434" t="s">
        <v>3719</v>
      </c>
      <c r="M151" s="436">
        <v>30339</v>
      </c>
      <c r="N151" s="437"/>
      <c r="O151" s="437" t="s">
        <v>5634</v>
      </c>
      <c r="P151" s="434">
        <v>278</v>
      </c>
      <c r="Q151" s="434" t="s">
        <v>3742</v>
      </c>
      <c r="R151" s="434" t="s">
        <v>3743</v>
      </c>
      <c r="S151" s="434" t="s">
        <v>5604</v>
      </c>
    </row>
    <row r="152" spans="1:19" s="449" customFormat="1" ht="22.5">
      <c r="A152" s="443">
        <v>4073</v>
      </c>
      <c r="B152" s="433">
        <v>1714</v>
      </c>
      <c r="C152" s="434" t="s">
        <v>3072</v>
      </c>
      <c r="D152" s="434" t="s">
        <v>6328</v>
      </c>
      <c r="E152" s="434" t="s">
        <v>3744</v>
      </c>
      <c r="F152" s="434" t="s">
        <v>3745</v>
      </c>
      <c r="G152" s="434"/>
      <c r="H152" s="434" t="s">
        <v>260</v>
      </c>
      <c r="I152" s="434" t="s">
        <v>4235</v>
      </c>
      <c r="J152" s="434"/>
      <c r="K152" s="434" t="s">
        <v>3078</v>
      </c>
      <c r="L152" s="434" t="s">
        <v>3719</v>
      </c>
      <c r="M152" s="436" t="s">
        <v>3746</v>
      </c>
      <c r="N152" s="437"/>
      <c r="O152" s="437" t="s">
        <v>3080</v>
      </c>
      <c r="P152" s="434">
        <v>151</v>
      </c>
      <c r="Q152" s="434" t="s">
        <v>3747</v>
      </c>
      <c r="R152" s="434" t="s">
        <v>3748</v>
      </c>
      <c r="S152" s="434" t="s">
        <v>5604</v>
      </c>
    </row>
    <row r="153" spans="1:19" s="449" customFormat="1" ht="22.5">
      <c r="A153" s="443">
        <v>4126</v>
      </c>
      <c r="B153" s="433">
        <v>3167</v>
      </c>
      <c r="C153" s="434" t="s">
        <v>5583</v>
      </c>
      <c r="D153" s="434" t="s">
        <v>6300</v>
      </c>
      <c r="E153" s="434" t="s">
        <v>3749</v>
      </c>
      <c r="F153" s="434" t="s">
        <v>3750</v>
      </c>
      <c r="G153" s="434"/>
      <c r="H153" s="434" t="s">
        <v>260</v>
      </c>
      <c r="I153" s="434" t="s">
        <v>4235</v>
      </c>
      <c r="J153" s="434"/>
      <c r="K153" s="434" t="s">
        <v>3078</v>
      </c>
      <c r="L153" s="434" t="s">
        <v>3719</v>
      </c>
      <c r="M153" s="436" t="s">
        <v>3751</v>
      </c>
      <c r="N153" s="437"/>
      <c r="O153" s="437" t="s">
        <v>5634</v>
      </c>
      <c r="P153" s="434">
        <v>291</v>
      </c>
      <c r="Q153" s="434" t="s">
        <v>3752</v>
      </c>
      <c r="R153" s="434" t="s">
        <v>3753</v>
      </c>
      <c r="S153" s="434" t="s">
        <v>5604</v>
      </c>
    </row>
    <row r="154" spans="1:19" s="449" customFormat="1" ht="22.5">
      <c r="A154" s="443">
        <v>4053</v>
      </c>
      <c r="B154" s="433">
        <v>1788</v>
      </c>
      <c r="C154" s="434" t="s">
        <v>3072</v>
      </c>
      <c r="D154" s="434" t="s">
        <v>6300</v>
      </c>
      <c r="E154" s="434" t="s">
        <v>3754</v>
      </c>
      <c r="F154" s="434" t="s">
        <v>3755</v>
      </c>
      <c r="G154" s="434"/>
      <c r="H154" s="434" t="s">
        <v>260</v>
      </c>
      <c r="I154" s="434" t="s">
        <v>4235</v>
      </c>
      <c r="J154" s="434"/>
      <c r="K154" s="434" t="s">
        <v>3078</v>
      </c>
      <c r="L154" s="434" t="s">
        <v>3719</v>
      </c>
      <c r="M154" s="437" t="s">
        <v>3756</v>
      </c>
      <c r="N154" s="437"/>
      <c r="O154" s="437" t="s">
        <v>5634</v>
      </c>
      <c r="P154" s="434">
        <v>237</v>
      </c>
      <c r="Q154" s="434" t="s">
        <v>3757</v>
      </c>
      <c r="R154" s="434" t="s">
        <v>3758</v>
      </c>
      <c r="S154" s="434" t="s">
        <v>5604</v>
      </c>
    </row>
    <row r="155" spans="1:19" s="449" customFormat="1" ht="22.5">
      <c r="A155" s="443">
        <v>5720</v>
      </c>
      <c r="B155" s="433">
        <v>3131</v>
      </c>
      <c r="C155" s="434" t="s">
        <v>3072</v>
      </c>
      <c r="D155" s="434" t="s">
        <v>6300</v>
      </c>
      <c r="E155" s="434" t="s">
        <v>3759</v>
      </c>
      <c r="F155" s="434" t="s">
        <v>3760</v>
      </c>
      <c r="G155" s="434"/>
      <c r="H155" s="434" t="s">
        <v>260</v>
      </c>
      <c r="I155" s="434" t="s">
        <v>4235</v>
      </c>
      <c r="J155" s="434"/>
      <c r="K155" s="434" t="s">
        <v>3078</v>
      </c>
      <c r="L155" s="434" t="s">
        <v>260</v>
      </c>
      <c r="M155" s="437" t="s">
        <v>3761</v>
      </c>
      <c r="N155" s="437"/>
      <c r="O155" s="437" t="s">
        <v>5609</v>
      </c>
      <c r="P155" s="434">
        <v>466</v>
      </c>
      <c r="Q155" s="434" t="s">
        <v>3762</v>
      </c>
      <c r="R155" s="434" t="s">
        <v>3763</v>
      </c>
      <c r="S155" s="434" t="s">
        <v>5604</v>
      </c>
    </row>
    <row r="156" spans="1:19" s="449" customFormat="1" ht="22.5">
      <c r="A156" s="440"/>
      <c r="B156" s="440">
        <v>1022</v>
      </c>
      <c r="C156" s="434" t="s">
        <v>5583</v>
      </c>
      <c r="D156" s="435" t="s">
        <v>5605</v>
      </c>
      <c r="E156" s="435" t="s">
        <v>3764</v>
      </c>
      <c r="F156" s="435" t="s">
        <v>3765</v>
      </c>
      <c r="G156" s="442"/>
      <c r="H156" s="435" t="s">
        <v>260</v>
      </c>
      <c r="I156" s="435" t="s">
        <v>4235</v>
      </c>
      <c r="J156" s="444"/>
      <c r="K156" s="435" t="s">
        <v>3078</v>
      </c>
      <c r="L156" s="442"/>
      <c r="M156" s="435" t="s">
        <v>3766</v>
      </c>
      <c r="N156" s="442"/>
      <c r="O156" s="438" t="s">
        <v>3080</v>
      </c>
      <c r="P156" s="434">
        <v>188</v>
      </c>
      <c r="Q156" s="434" t="s">
        <v>3767</v>
      </c>
      <c r="R156" s="434" t="s">
        <v>3768</v>
      </c>
      <c r="S156" s="435" t="s">
        <v>5582</v>
      </c>
    </row>
    <row r="157" spans="1:19" ht="22.5">
      <c r="A157" s="443">
        <v>5467</v>
      </c>
      <c r="B157" s="445">
        <v>1485</v>
      </c>
      <c r="C157" s="434" t="s">
        <v>5583</v>
      </c>
      <c r="D157" s="434" t="s">
        <v>5605</v>
      </c>
      <c r="E157" s="434" t="s">
        <v>3769</v>
      </c>
      <c r="F157" s="434" t="s">
        <v>3770</v>
      </c>
      <c r="G157" s="434"/>
      <c r="H157" s="434" t="s">
        <v>260</v>
      </c>
      <c r="I157" s="434" t="s">
        <v>4235</v>
      </c>
      <c r="J157" s="434"/>
      <c r="K157" s="434" t="s">
        <v>3078</v>
      </c>
      <c r="L157" s="450" t="s">
        <v>260</v>
      </c>
      <c r="M157" s="437" t="s">
        <v>3751</v>
      </c>
      <c r="N157" s="437"/>
      <c r="O157" s="437" t="s">
        <v>5609</v>
      </c>
      <c r="P157" s="434">
        <v>365</v>
      </c>
      <c r="Q157" s="434" t="s">
        <v>3771</v>
      </c>
      <c r="R157" s="434" t="s">
        <v>3772</v>
      </c>
      <c r="S157" s="434" t="s">
        <v>5604</v>
      </c>
    </row>
    <row r="158" spans="1:19" ht="22.5">
      <c r="A158" s="443">
        <v>161</v>
      </c>
      <c r="B158" s="433">
        <v>1023</v>
      </c>
      <c r="C158" s="434" t="s">
        <v>5597</v>
      </c>
      <c r="D158" s="434" t="s">
        <v>5605</v>
      </c>
      <c r="E158" s="434" t="s">
        <v>3773</v>
      </c>
      <c r="F158" s="434" t="s">
        <v>3774</v>
      </c>
      <c r="G158" s="434"/>
      <c r="H158" s="434" t="s">
        <v>260</v>
      </c>
      <c r="I158" s="434" t="s">
        <v>4235</v>
      </c>
      <c r="J158" s="434"/>
      <c r="K158" s="434" t="s">
        <v>3078</v>
      </c>
      <c r="L158" s="434" t="s">
        <v>3719</v>
      </c>
      <c r="M158" s="436">
        <v>30303</v>
      </c>
      <c r="N158" s="437"/>
      <c r="O158" s="437" t="s">
        <v>6511</v>
      </c>
      <c r="P158" s="434">
        <v>1068</v>
      </c>
      <c r="Q158" s="434" t="s">
        <v>3775</v>
      </c>
      <c r="R158" s="434" t="s">
        <v>993</v>
      </c>
      <c r="S158" s="434" t="s">
        <v>6269</v>
      </c>
    </row>
    <row r="159" spans="1:19" s="449" customFormat="1" ht="22.5">
      <c r="A159" s="443">
        <v>5412</v>
      </c>
      <c r="B159" s="433">
        <v>1169</v>
      </c>
      <c r="C159" s="434" t="s">
        <v>5616</v>
      </c>
      <c r="D159" s="434" t="s">
        <v>5605</v>
      </c>
      <c r="E159" s="434" t="s">
        <v>994</v>
      </c>
      <c r="F159" s="434" t="s">
        <v>995</v>
      </c>
      <c r="G159" s="434"/>
      <c r="H159" s="434" t="s">
        <v>2333</v>
      </c>
      <c r="I159" s="434" t="s">
        <v>4235</v>
      </c>
      <c r="J159" s="434"/>
      <c r="K159" s="434" t="s">
        <v>3078</v>
      </c>
      <c r="L159" s="434" t="s">
        <v>996</v>
      </c>
      <c r="M159" s="436" t="s">
        <v>997</v>
      </c>
      <c r="N159" s="437"/>
      <c r="O159" s="437" t="s">
        <v>5609</v>
      </c>
      <c r="P159" s="434">
        <v>403</v>
      </c>
      <c r="Q159" s="434" t="s">
        <v>998</v>
      </c>
      <c r="R159" s="434" t="s">
        <v>999</v>
      </c>
      <c r="S159" s="434" t="s">
        <v>5604</v>
      </c>
    </row>
    <row r="160" spans="1:19" s="449" customFormat="1" ht="22.5">
      <c r="A160" s="443">
        <v>5104</v>
      </c>
      <c r="B160" s="433">
        <v>376</v>
      </c>
      <c r="C160" s="434" t="s">
        <v>5616</v>
      </c>
      <c r="D160" s="434" t="s">
        <v>6270</v>
      </c>
      <c r="E160" s="434" t="s">
        <v>1000</v>
      </c>
      <c r="F160" s="434" t="s">
        <v>1001</v>
      </c>
      <c r="G160" s="434"/>
      <c r="H160" s="434" t="s">
        <v>3137</v>
      </c>
      <c r="I160" s="434" t="s">
        <v>4257</v>
      </c>
      <c r="J160" s="434"/>
      <c r="K160" s="434" t="s">
        <v>3078</v>
      </c>
      <c r="L160" s="434" t="s">
        <v>1002</v>
      </c>
      <c r="M160" s="436">
        <v>96815</v>
      </c>
      <c r="N160" s="437"/>
      <c r="O160" s="437" t="s">
        <v>6274</v>
      </c>
      <c r="P160" s="434">
        <v>528</v>
      </c>
      <c r="Q160" s="434" t="s">
        <v>1003</v>
      </c>
      <c r="R160" s="434" t="s">
        <v>1004</v>
      </c>
      <c r="S160" s="434" t="s">
        <v>5604</v>
      </c>
    </row>
    <row r="161" spans="1:19" ht="22.5">
      <c r="A161" s="443">
        <v>258</v>
      </c>
      <c r="B161" s="433">
        <v>379</v>
      </c>
      <c r="C161" s="434" t="s">
        <v>5616</v>
      </c>
      <c r="D161" s="434" t="s">
        <v>3073</v>
      </c>
      <c r="E161" s="434" t="s">
        <v>1005</v>
      </c>
      <c r="F161" s="434" t="s">
        <v>1006</v>
      </c>
      <c r="G161" s="434"/>
      <c r="H161" s="434" t="s">
        <v>1007</v>
      </c>
      <c r="I161" s="434" t="s">
        <v>4257</v>
      </c>
      <c r="J161" s="434"/>
      <c r="K161" s="434" t="s">
        <v>3078</v>
      </c>
      <c r="L161" s="434" t="s">
        <v>1008</v>
      </c>
      <c r="M161" s="436">
        <v>96756</v>
      </c>
      <c r="N161" s="437"/>
      <c r="O161" s="437" t="s">
        <v>5609</v>
      </c>
      <c r="P161" s="434">
        <v>394</v>
      </c>
      <c r="Q161" s="434" t="s">
        <v>1009</v>
      </c>
      <c r="R161" s="434" t="s">
        <v>1010</v>
      </c>
      <c r="S161" s="434" t="s">
        <v>6269</v>
      </c>
    </row>
    <row r="162" spans="1:19" s="449" customFormat="1" ht="22.5">
      <c r="A162" s="440"/>
      <c r="B162" s="440">
        <v>1469</v>
      </c>
      <c r="C162" s="434" t="s">
        <v>5616</v>
      </c>
      <c r="D162" s="435" t="s">
        <v>3073</v>
      </c>
      <c r="E162" s="435" t="s">
        <v>1011</v>
      </c>
      <c r="F162" s="435" t="s">
        <v>1012</v>
      </c>
      <c r="G162" s="442"/>
      <c r="H162" s="435" t="s">
        <v>1013</v>
      </c>
      <c r="I162" s="435" t="s">
        <v>4257</v>
      </c>
      <c r="J162" s="435"/>
      <c r="K162" s="435" t="s">
        <v>3078</v>
      </c>
      <c r="L162" s="442"/>
      <c r="M162" s="435">
        <v>21090</v>
      </c>
      <c r="N162" s="442"/>
      <c r="O162" s="438" t="s">
        <v>5634</v>
      </c>
      <c r="P162" s="434">
        <v>203</v>
      </c>
      <c r="Q162" s="434" t="s">
        <v>1014</v>
      </c>
      <c r="R162" s="434" t="s">
        <v>1015</v>
      </c>
      <c r="S162" s="435" t="s">
        <v>5582</v>
      </c>
    </row>
    <row r="163" spans="1:19" ht="22.5">
      <c r="A163" s="443">
        <v>5106</v>
      </c>
      <c r="B163" s="433">
        <v>378</v>
      </c>
      <c r="C163" s="434" t="s">
        <v>5616</v>
      </c>
      <c r="D163" s="434" t="s">
        <v>3073</v>
      </c>
      <c r="E163" s="434" t="s">
        <v>1016</v>
      </c>
      <c r="F163" s="434" t="s">
        <v>1017</v>
      </c>
      <c r="G163" s="434"/>
      <c r="H163" s="434" t="s">
        <v>4474</v>
      </c>
      <c r="I163" s="434" t="s">
        <v>4257</v>
      </c>
      <c r="J163" s="434"/>
      <c r="K163" s="434" t="s">
        <v>3078</v>
      </c>
      <c r="L163" s="434" t="s">
        <v>1018</v>
      </c>
      <c r="M163" s="436">
        <v>96761</v>
      </c>
      <c r="N163" s="437"/>
      <c r="O163" s="437" t="s">
        <v>6274</v>
      </c>
      <c r="P163" s="434">
        <v>508</v>
      </c>
      <c r="Q163" s="434" t="s">
        <v>1019</v>
      </c>
      <c r="R163" s="434" t="s">
        <v>1020</v>
      </c>
      <c r="S163" s="434" t="s">
        <v>5604</v>
      </c>
    </row>
    <row r="164" spans="1:19" ht="22.5">
      <c r="A164" s="443">
        <v>5102</v>
      </c>
      <c r="B164" s="433">
        <v>380</v>
      </c>
      <c r="C164" s="434" t="s">
        <v>5616</v>
      </c>
      <c r="D164" s="434" t="s">
        <v>3073</v>
      </c>
      <c r="E164" s="434" t="s">
        <v>1021</v>
      </c>
      <c r="F164" s="434" t="s">
        <v>1022</v>
      </c>
      <c r="G164" s="434"/>
      <c r="H164" s="434" t="s">
        <v>3137</v>
      </c>
      <c r="I164" s="434" t="s">
        <v>4257</v>
      </c>
      <c r="J164" s="434"/>
      <c r="K164" s="434" t="s">
        <v>3078</v>
      </c>
      <c r="L164" s="434" t="s">
        <v>1002</v>
      </c>
      <c r="M164" s="436">
        <v>96815</v>
      </c>
      <c r="N164" s="437"/>
      <c r="O164" s="437" t="s">
        <v>6511</v>
      </c>
      <c r="P164" s="434">
        <v>1142</v>
      </c>
      <c r="Q164" s="434" t="s">
        <v>1023</v>
      </c>
      <c r="R164" s="434" t="s">
        <v>1024</v>
      </c>
      <c r="S164" s="434" t="s">
        <v>5604</v>
      </c>
    </row>
    <row r="165" spans="1:19" s="449" customFormat="1" ht="22.5">
      <c r="A165" s="443">
        <v>5103</v>
      </c>
      <c r="B165" s="433">
        <v>377</v>
      </c>
      <c r="C165" s="434" t="s">
        <v>5616</v>
      </c>
      <c r="D165" s="434" t="s">
        <v>3073</v>
      </c>
      <c r="E165" s="434" t="s">
        <v>1025</v>
      </c>
      <c r="F165" s="434" t="s">
        <v>1026</v>
      </c>
      <c r="G165" s="434"/>
      <c r="H165" s="434" t="s">
        <v>3137</v>
      </c>
      <c r="I165" s="434" t="s">
        <v>4257</v>
      </c>
      <c r="J165" s="434"/>
      <c r="K165" s="434" t="s">
        <v>3078</v>
      </c>
      <c r="L165" s="434" t="s">
        <v>1002</v>
      </c>
      <c r="M165" s="436">
        <v>96815</v>
      </c>
      <c r="N165" s="437"/>
      <c r="O165" s="437" t="s">
        <v>6511</v>
      </c>
      <c r="P165" s="434">
        <v>1636</v>
      </c>
      <c r="Q165" s="434" t="s">
        <v>1027</v>
      </c>
      <c r="R165" s="434" t="s">
        <v>1028</v>
      </c>
      <c r="S165" s="434" t="s">
        <v>5604</v>
      </c>
    </row>
    <row r="166" spans="1:19" s="449" customFormat="1" ht="22.5">
      <c r="A166" s="443">
        <v>5501</v>
      </c>
      <c r="B166" s="433">
        <v>189</v>
      </c>
      <c r="C166" s="434" t="s">
        <v>5616</v>
      </c>
      <c r="D166" s="434" t="s">
        <v>6328</v>
      </c>
      <c r="E166" s="434" t="s">
        <v>1029</v>
      </c>
      <c r="F166" s="434" t="s">
        <v>1030</v>
      </c>
      <c r="G166" s="434"/>
      <c r="H166" s="434" t="s">
        <v>1031</v>
      </c>
      <c r="I166" s="434" t="s">
        <v>4257</v>
      </c>
      <c r="J166" s="434"/>
      <c r="K166" s="434" t="s">
        <v>3078</v>
      </c>
      <c r="L166" s="434"/>
      <c r="M166" s="436">
        <v>96722</v>
      </c>
      <c r="N166" s="437"/>
      <c r="O166" s="437" t="s">
        <v>5634</v>
      </c>
      <c r="P166" s="434">
        <v>251</v>
      </c>
      <c r="Q166" s="434" t="s">
        <v>1032</v>
      </c>
      <c r="R166" s="434" t="s">
        <v>1033</v>
      </c>
      <c r="S166" s="434" t="s">
        <v>5604</v>
      </c>
    </row>
    <row r="167" spans="1:19" s="449" customFormat="1" ht="22.5">
      <c r="A167" s="443">
        <v>5101</v>
      </c>
      <c r="B167" s="433">
        <v>374</v>
      </c>
      <c r="C167" s="434" t="s">
        <v>5616</v>
      </c>
      <c r="D167" s="434" t="s">
        <v>5605</v>
      </c>
      <c r="E167" s="434" t="s">
        <v>1034</v>
      </c>
      <c r="F167" s="434" t="s">
        <v>1035</v>
      </c>
      <c r="G167" s="434"/>
      <c r="H167" s="434" t="s">
        <v>3137</v>
      </c>
      <c r="I167" s="434" t="s">
        <v>4257</v>
      </c>
      <c r="J167" s="434"/>
      <c r="K167" s="434" t="s">
        <v>3078</v>
      </c>
      <c r="L167" s="434" t="s">
        <v>1002</v>
      </c>
      <c r="M167" s="436">
        <v>96815</v>
      </c>
      <c r="N167" s="437"/>
      <c r="O167" s="437" t="s">
        <v>5601</v>
      </c>
      <c r="P167" s="434">
        <v>793</v>
      </c>
      <c r="Q167" s="434" t="s">
        <v>1036</v>
      </c>
      <c r="R167" s="434" t="s">
        <v>1037</v>
      </c>
      <c r="S167" s="434" t="s">
        <v>5604</v>
      </c>
    </row>
    <row r="168" spans="1:19" ht="22.5">
      <c r="A168" s="443">
        <v>244</v>
      </c>
      <c r="B168" s="433">
        <v>1028</v>
      </c>
      <c r="C168" s="434" t="s">
        <v>5616</v>
      </c>
      <c r="D168" s="434" t="s">
        <v>5605</v>
      </c>
      <c r="E168" s="434" t="s">
        <v>1038</v>
      </c>
      <c r="F168" s="434" t="s">
        <v>1039</v>
      </c>
      <c r="G168" s="434"/>
      <c r="H168" s="434" t="s">
        <v>1040</v>
      </c>
      <c r="I168" s="434" t="s">
        <v>4257</v>
      </c>
      <c r="J168" s="434"/>
      <c r="K168" s="434" t="s">
        <v>3078</v>
      </c>
      <c r="L168" s="434" t="s">
        <v>1018</v>
      </c>
      <c r="M168" s="436">
        <v>96761</v>
      </c>
      <c r="N168" s="437"/>
      <c r="O168" s="437" t="s">
        <v>5601</v>
      </c>
      <c r="P168" s="434">
        <v>759</v>
      </c>
      <c r="Q168" s="434" t="s">
        <v>1041</v>
      </c>
      <c r="R168" s="434" t="s">
        <v>1042</v>
      </c>
      <c r="S168" s="434" t="s">
        <v>6269</v>
      </c>
    </row>
    <row r="169" spans="1:19" s="449" customFormat="1" ht="22.5">
      <c r="A169" s="440"/>
      <c r="B169" s="440">
        <v>1282</v>
      </c>
      <c r="C169" s="434" t="s">
        <v>3072</v>
      </c>
      <c r="D169" s="435" t="s">
        <v>3073</v>
      </c>
      <c r="E169" s="435" t="s">
        <v>1043</v>
      </c>
      <c r="F169" s="435" t="s">
        <v>1044</v>
      </c>
      <c r="G169" s="442"/>
      <c r="H169" s="435" t="s">
        <v>1045</v>
      </c>
      <c r="I169" s="435" t="s">
        <v>4236</v>
      </c>
      <c r="J169" s="435"/>
      <c r="K169" s="435" t="s">
        <v>3078</v>
      </c>
      <c r="L169" s="442"/>
      <c r="M169" s="435" t="s">
        <v>1046</v>
      </c>
      <c r="N169" s="442"/>
      <c r="O169" s="438" t="s">
        <v>6274</v>
      </c>
      <c r="P169" s="434">
        <v>665</v>
      </c>
      <c r="Q169" s="434" t="s">
        <v>1047</v>
      </c>
      <c r="R169" s="434" t="s">
        <v>1048</v>
      </c>
      <c r="S169" s="435" t="s">
        <v>5582</v>
      </c>
    </row>
    <row r="170" spans="1:19" s="449" customFormat="1" ht="22.5">
      <c r="A170" s="440"/>
      <c r="B170" s="440">
        <v>1557</v>
      </c>
      <c r="C170" s="434" t="s">
        <v>5583</v>
      </c>
      <c r="D170" s="435" t="s">
        <v>3073</v>
      </c>
      <c r="E170" s="435" t="s">
        <v>1049</v>
      </c>
      <c r="F170" s="435" t="s">
        <v>1050</v>
      </c>
      <c r="G170" s="442"/>
      <c r="H170" s="435" t="s">
        <v>1747</v>
      </c>
      <c r="I170" s="435" t="s">
        <v>4236</v>
      </c>
      <c r="J170" s="435"/>
      <c r="K170" s="435" t="s">
        <v>3078</v>
      </c>
      <c r="L170" s="442"/>
      <c r="M170" s="435" t="s">
        <v>1051</v>
      </c>
      <c r="N170" s="442"/>
      <c r="O170" s="438" t="s">
        <v>3080</v>
      </c>
      <c r="P170" s="434">
        <v>200</v>
      </c>
      <c r="Q170" s="434" t="s">
        <v>1052</v>
      </c>
      <c r="R170" s="434" t="s">
        <v>1053</v>
      </c>
      <c r="S170" s="435" t="s">
        <v>5582</v>
      </c>
    </row>
    <row r="171" spans="1:19" s="449" customFormat="1" ht="22.5">
      <c r="A171" s="433"/>
      <c r="B171" s="433">
        <v>3347</v>
      </c>
      <c r="C171" s="434" t="s">
        <v>5583</v>
      </c>
      <c r="D171" s="435" t="s">
        <v>5584</v>
      </c>
      <c r="E171" s="434" t="s">
        <v>1054</v>
      </c>
      <c r="F171" s="434" t="s">
        <v>1055</v>
      </c>
      <c r="G171" s="434"/>
      <c r="H171" s="434" t="s">
        <v>1056</v>
      </c>
      <c r="I171" s="434" t="s">
        <v>4237</v>
      </c>
      <c r="J171" s="434"/>
      <c r="K171" s="435" t="s">
        <v>3078</v>
      </c>
      <c r="L171" s="434"/>
      <c r="M171" s="439" t="s">
        <v>1057</v>
      </c>
      <c r="N171" s="437"/>
      <c r="O171" s="438" t="s">
        <v>5609</v>
      </c>
      <c r="P171" s="434">
        <v>379</v>
      </c>
      <c r="Q171" s="434" t="s">
        <v>1058</v>
      </c>
      <c r="R171" s="434" t="s">
        <v>1059</v>
      </c>
      <c r="S171" s="434" t="s">
        <v>5582</v>
      </c>
    </row>
    <row r="172" spans="1:19" s="449" customFormat="1" ht="22.5">
      <c r="A172" s="440"/>
      <c r="B172" s="440">
        <v>3124</v>
      </c>
      <c r="C172" s="434" t="s">
        <v>5590</v>
      </c>
      <c r="D172" s="435" t="s">
        <v>5584</v>
      </c>
      <c r="E172" s="435" t="s">
        <v>1060</v>
      </c>
      <c r="F172" s="435" t="s">
        <v>1061</v>
      </c>
      <c r="G172" s="442"/>
      <c r="H172" s="435" t="s">
        <v>1062</v>
      </c>
      <c r="I172" s="435" t="s">
        <v>4237</v>
      </c>
      <c r="J172" s="444"/>
      <c r="K172" s="435" t="s">
        <v>3078</v>
      </c>
      <c r="L172" s="442"/>
      <c r="M172" s="447">
        <v>80124</v>
      </c>
      <c r="N172" s="442"/>
      <c r="O172" s="438" t="s">
        <v>3080</v>
      </c>
      <c r="P172" s="434">
        <v>123</v>
      </c>
      <c r="Q172" s="434" t="s">
        <v>1063</v>
      </c>
      <c r="R172" s="434" t="s">
        <v>1064</v>
      </c>
      <c r="S172" s="435" t="s">
        <v>5582</v>
      </c>
    </row>
    <row r="173" spans="1:19" s="449" customFormat="1" ht="22.5">
      <c r="A173" s="440"/>
      <c r="B173" s="440">
        <v>1592</v>
      </c>
      <c r="C173" s="434" t="s">
        <v>3072</v>
      </c>
      <c r="D173" s="434" t="s">
        <v>5591</v>
      </c>
      <c r="E173" s="435" t="s">
        <v>1065</v>
      </c>
      <c r="F173" s="435" t="s">
        <v>1066</v>
      </c>
      <c r="G173" s="442"/>
      <c r="H173" s="435" t="s">
        <v>265</v>
      </c>
      <c r="I173" s="435" t="s">
        <v>4237</v>
      </c>
      <c r="J173" s="435"/>
      <c r="K173" s="435" t="s">
        <v>3078</v>
      </c>
      <c r="L173" s="442"/>
      <c r="M173" s="447" t="s">
        <v>1067</v>
      </c>
      <c r="N173" s="442"/>
      <c r="O173" s="438" t="s">
        <v>5634</v>
      </c>
      <c r="P173" s="434">
        <v>321</v>
      </c>
      <c r="Q173" s="434" t="s">
        <v>1068</v>
      </c>
      <c r="R173" s="434" t="s">
        <v>1069</v>
      </c>
      <c r="S173" s="435" t="s">
        <v>5582</v>
      </c>
    </row>
    <row r="174" spans="1:19" s="449" customFormat="1" ht="22.5">
      <c r="A174" s="440"/>
      <c r="B174" s="440">
        <v>849</v>
      </c>
      <c r="C174" s="434" t="s">
        <v>5590</v>
      </c>
      <c r="D174" s="434" t="s">
        <v>5591</v>
      </c>
      <c r="E174" s="435" t="s">
        <v>1070</v>
      </c>
      <c r="F174" s="435" t="s">
        <v>1071</v>
      </c>
      <c r="G174" s="442"/>
      <c r="H174" s="435" t="s">
        <v>1072</v>
      </c>
      <c r="I174" s="435" t="s">
        <v>4237</v>
      </c>
      <c r="J174" s="444"/>
      <c r="K174" s="435" t="s">
        <v>3078</v>
      </c>
      <c r="L174" s="442"/>
      <c r="M174" s="435" t="s">
        <v>1073</v>
      </c>
      <c r="N174" s="442"/>
      <c r="O174" s="438" t="s">
        <v>5634</v>
      </c>
      <c r="P174" s="434">
        <v>244</v>
      </c>
      <c r="Q174" s="434" t="s">
        <v>1074</v>
      </c>
      <c r="R174" s="434" t="s">
        <v>1075</v>
      </c>
      <c r="S174" s="435" t="s">
        <v>5582</v>
      </c>
    </row>
    <row r="175" spans="1:19" s="449" customFormat="1" ht="22.5">
      <c r="A175" s="440"/>
      <c r="B175" s="440">
        <v>1168</v>
      </c>
      <c r="C175" s="434" t="s">
        <v>5583</v>
      </c>
      <c r="D175" s="434" t="s">
        <v>5591</v>
      </c>
      <c r="E175" s="435" t="s">
        <v>1076</v>
      </c>
      <c r="F175" s="435" t="s">
        <v>1077</v>
      </c>
      <c r="G175" s="442"/>
      <c r="H175" s="435" t="s">
        <v>1078</v>
      </c>
      <c r="I175" s="435" t="s">
        <v>4237</v>
      </c>
      <c r="J175" s="435"/>
      <c r="K175" s="435" t="s">
        <v>3078</v>
      </c>
      <c r="L175" s="442"/>
      <c r="M175" s="435" t="s">
        <v>1079</v>
      </c>
      <c r="N175" s="442"/>
      <c r="O175" s="438" t="s">
        <v>3080</v>
      </c>
      <c r="P175" s="434">
        <v>123</v>
      </c>
      <c r="Q175" s="434" t="s">
        <v>1080</v>
      </c>
      <c r="R175" s="434" t="s">
        <v>1081</v>
      </c>
      <c r="S175" s="435" t="s">
        <v>5582</v>
      </c>
    </row>
    <row r="176" spans="1:19" s="449" customFormat="1" ht="22.5">
      <c r="A176" s="433"/>
      <c r="B176" s="433">
        <v>3678</v>
      </c>
      <c r="C176" s="434" t="s">
        <v>3072</v>
      </c>
      <c r="D176" s="434" t="s">
        <v>5591</v>
      </c>
      <c r="E176" s="434" t="s">
        <v>1082</v>
      </c>
      <c r="F176" s="434" t="s">
        <v>1083</v>
      </c>
      <c r="G176" s="434"/>
      <c r="H176" s="434" t="s">
        <v>737</v>
      </c>
      <c r="I176" s="434" t="s">
        <v>4237</v>
      </c>
      <c r="J176" s="434"/>
      <c r="K176" s="435" t="s">
        <v>3078</v>
      </c>
      <c r="L176" s="434"/>
      <c r="M176" s="436" t="s">
        <v>1084</v>
      </c>
      <c r="N176" s="437"/>
      <c r="O176" s="438" t="s">
        <v>5634</v>
      </c>
      <c r="P176" s="434">
        <v>319</v>
      </c>
      <c r="Q176" s="434" t="s">
        <v>1085</v>
      </c>
      <c r="R176" s="434" t="s">
        <v>1086</v>
      </c>
      <c r="S176" s="434" t="s">
        <v>5582</v>
      </c>
    </row>
    <row r="177" spans="1:19" s="449" customFormat="1" ht="22.5">
      <c r="A177" s="443">
        <v>12</v>
      </c>
      <c r="B177" s="433">
        <v>97510</v>
      </c>
      <c r="C177" s="434" t="s">
        <v>3072</v>
      </c>
      <c r="D177" s="434" t="s">
        <v>3716</v>
      </c>
      <c r="E177" s="434" t="s">
        <v>1087</v>
      </c>
      <c r="F177" s="434" t="s">
        <v>1088</v>
      </c>
      <c r="G177" s="434"/>
      <c r="H177" s="434" t="s">
        <v>265</v>
      </c>
      <c r="I177" s="434" t="s">
        <v>4237</v>
      </c>
      <c r="J177" s="434"/>
      <c r="K177" s="434" t="s">
        <v>3078</v>
      </c>
      <c r="L177" s="434" t="s">
        <v>1089</v>
      </c>
      <c r="M177" s="436">
        <v>60611</v>
      </c>
      <c r="N177" s="437"/>
      <c r="O177" s="437" t="s">
        <v>3080</v>
      </c>
      <c r="P177" s="434">
        <v>135</v>
      </c>
      <c r="Q177" s="434" t="s">
        <v>1090</v>
      </c>
      <c r="R177" s="434" t="s">
        <v>1091</v>
      </c>
      <c r="S177" s="434" t="s">
        <v>6269</v>
      </c>
    </row>
    <row r="178" spans="1:19" s="452" customFormat="1" ht="22.5">
      <c r="A178" s="443">
        <v>5110</v>
      </c>
      <c r="B178" s="433">
        <v>196</v>
      </c>
      <c r="C178" s="434" t="s">
        <v>5597</v>
      </c>
      <c r="D178" s="434" t="s">
        <v>3073</v>
      </c>
      <c r="E178" s="434" t="s">
        <v>1092</v>
      </c>
      <c r="F178" s="434" t="s">
        <v>1093</v>
      </c>
      <c r="G178" s="434"/>
      <c r="H178" s="434" t="s">
        <v>265</v>
      </c>
      <c r="I178" s="434" t="s">
        <v>4237</v>
      </c>
      <c r="J178" s="434"/>
      <c r="K178" s="434" t="s">
        <v>3078</v>
      </c>
      <c r="L178" s="434" t="s">
        <v>1089</v>
      </c>
      <c r="M178" s="436">
        <v>60611</v>
      </c>
      <c r="N178" s="437"/>
      <c r="O178" s="437" t="s">
        <v>6511</v>
      </c>
      <c r="P178" s="434">
        <v>1209</v>
      </c>
      <c r="Q178" s="434" t="s">
        <v>1094</v>
      </c>
      <c r="R178" s="434" t="s">
        <v>1095</v>
      </c>
      <c r="S178" s="434" t="s">
        <v>5604</v>
      </c>
    </row>
    <row r="179" spans="1:19" s="452" customFormat="1" ht="22.5">
      <c r="A179" s="433"/>
      <c r="B179" s="433">
        <v>3134</v>
      </c>
      <c r="C179" s="434" t="s">
        <v>5583</v>
      </c>
      <c r="D179" s="434" t="s">
        <v>3073</v>
      </c>
      <c r="E179" s="434" t="s">
        <v>1096</v>
      </c>
      <c r="F179" s="434" t="s">
        <v>1097</v>
      </c>
      <c r="G179" s="434"/>
      <c r="H179" s="434" t="s">
        <v>3152</v>
      </c>
      <c r="I179" s="434" t="s">
        <v>4237</v>
      </c>
      <c r="J179" s="434"/>
      <c r="K179" s="435" t="s">
        <v>3078</v>
      </c>
      <c r="L179" s="434"/>
      <c r="M179" s="436" t="s">
        <v>1098</v>
      </c>
      <c r="N179" s="437"/>
      <c r="O179" s="438" t="s">
        <v>3080</v>
      </c>
      <c r="P179" s="434">
        <v>119</v>
      </c>
      <c r="Q179" s="434" t="s">
        <v>1099</v>
      </c>
      <c r="R179" s="434" t="s">
        <v>1100</v>
      </c>
      <c r="S179" s="434" t="s">
        <v>5582</v>
      </c>
    </row>
    <row r="180" spans="1:19" s="449" customFormat="1" ht="22.5">
      <c r="A180" s="433"/>
      <c r="B180" s="433">
        <v>40</v>
      </c>
      <c r="C180" s="434" t="s">
        <v>5590</v>
      </c>
      <c r="D180" s="435" t="s">
        <v>3073</v>
      </c>
      <c r="E180" s="434" t="s">
        <v>1101</v>
      </c>
      <c r="F180" s="434" t="s">
        <v>1102</v>
      </c>
      <c r="G180" s="434"/>
      <c r="H180" s="434" t="s">
        <v>3157</v>
      </c>
      <c r="I180" s="434" t="s">
        <v>4237</v>
      </c>
      <c r="J180" s="434"/>
      <c r="K180" s="435" t="s">
        <v>3078</v>
      </c>
      <c r="L180" s="434"/>
      <c r="M180" s="439" t="s">
        <v>1103</v>
      </c>
      <c r="N180" s="437"/>
      <c r="O180" s="438" t="s">
        <v>5609</v>
      </c>
      <c r="P180" s="434">
        <v>449</v>
      </c>
      <c r="Q180" s="434" t="s">
        <v>1104</v>
      </c>
      <c r="R180" s="434" t="s">
        <v>1105</v>
      </c>
      <c r="S180" s="434" t="s">
        <v>5582</v>
      </c>
    </row>
    <row r="181" spans="1:19" s="449" customFormat="1" ht="22.5">
      <c r="A181" s="433"/>
      <c r="B181" s="433">
        <v>91</v>
      </c>
      <c r="C181" s="434" t="s">
        <v>5583</v>
      </c>
      <c r="D181" s="434" t="s">
        <v>3073</v>
      </c>
      <c r="E181" s="434" t="s">
        <v>1106</v>
      </c>
      <c r="F181" s="434" t="s">
        <v>1107</v>
      </c>
      <c r="G181" s="434"/>
      <c r="H181" s="434" t="s">
        <v>1108</v>
      </c>
      <c r="I181" s="434" t="s">
        <v>4237</v>
      </c>
      <c r="J181" s="434"/>
      <c r="K181" s="435" t="s">
        <v>3078</v>
      </c>
      <c r="L181" s="434"/>
      <c r="M181" s="436" t="s">
        <v>1109</v>
      </c>
      <c r="N181" s="437"/>
      <c r="O181" s="438" t="s">
        <v>5634</v>
      </c>
      <c r="P181" s="434">
        <v>223</v>
      </c>
      <c r="Q181" s="434" t="s">
        <v>1110</v>
      </c>
      <c r="R181" s="434" t="s">
        <v>1111</v>
      </c>
      <c r="S181" s="434" t="s">
        <v>5582</v>
      </c>
    </row>
    <row r="182" spans="1:19" s="449" customFormat="1" ht="22.5">
      <c r="A182" s="443">
        <v>4085</v>
      </c>
      <c r="B182" s="433">
        <v>97509</v>
      </c>
      <c r="C182" s="434" t="s">
        <v>3072</v>
      </c>
      <c r="D182" s="434" t="s">
        <v>6300</v>
      </c>
      <c r="E182" s="434" t="s">
        <v>1112</v>
      </c>
      <c r="F182" s="434" t="s">
        <v>1113</v>
      </c>
      <c r="G182" s="434"/>
      <c r="H182" s="434" t="s">
        <v>265</v>
      </c>
      <c r="I182" s="434" t="s">
        <v>4237</v>
      </c>
      <c r="J182" s="434"/>
      <c r="K182" s="434" t="s">
        <v>3078</v>
      </c>
      <c r="L182" s="434" t="s">
        <v>1089</v>
      </c>
      <c r="M182" s="436">
        <v>60603</v>
      </c>
      <c r="N182" s="437"/>
      <c r="O182" s="437" t="s">
        <v>5609</v>
      </c>
      <c r="P182" s="434">
        <v>368</v>
      </c>
      <c r="Q182" s="434" t="s">
        <v>1114</v>
      </c>
      <c r="R182" s="434" t="s">
        <v>1115</v>
      </c>
      <c r="S182" s="434" t="s">
        <v>5604</v>
      </c>
    </row>
    <row r="183" spans="1:19" s="449" customFormat="1" ht="22.5">
      <c r="A183" s="443">
        <v>39</v>
      </c>
      <c r="B183" s="433">
        <v>2005</v>
      </c>
      <c r="C183" s="434" t="s">
        <v>3072</v>
      </c>
      <c r="D183" s="434" t="s">
        <v>6300</v>
      </c>
      <c r="E183" s="434" t="s">
        <v>1116</v>
      </c>
      <c r="F183" s="434" t="s">
        <v>1117</v>
      </c>
      <c r="G183" s="434"/>
      <c r="H183" s="434" t="s">
        <v>265</v>
      </c>
      <c r="I183" s="434" t="s">
        <v>4237</v>
      </c>
      <c r="J183" s="434"/>
      <c r="K183" s="434" t="s">
        <v>3078</v>
      </c>
      <c r="L183" s="434" t="s">
        <v>1089</v>
      </c>
      <c r="M183" s="436">
        <v>60611</v>
      </c>
      <c r="N183" s="437"/>
      <c r="O183" s="437" t="s">
        <v>6274</v>
      </c>
      <c r="P183" s="434">
        <v>520</v>
      </c>
      <c r="Q183" s="434" t="s">
        <v>1118</v>
      </c>
      <c r="R183" s="434" t="s">
        <v>1119</v>
      </c>
      <c r="S183" s="434" t="s">
        <v>6269</v>
      </c>
    </row>
    <row r="184" spans="1:19" s="449" customFormat="1" ht="22.5">
      <c r="A184" s="443">
        <v>4099</v>
      </c>
      <c r="B184" s="433">
        <v>1724</v>
      </c>
      <c r="C184" s="434" t="s">
        <v>3072</v>
      </c>
      <c r="D184" s="434" t="s">
        <v>5605</v>
      </c>
      <c r="E184" s="434" t="s">
        <v>1120</v>
      </c>
      <c r="F184" s="434" t="s">
        <v>1121</v>
      </c>
      <c r="G184" s="434"/>
      <c r="H184" s="434" t="s">
        <v>1122</v>
      </c>
      <c r="I184" s="434" t="s">
        <v>4237</v>
      </c>
      <c r="J184" s="434"/>
      <c r="K184" s="434" t="s">
        <v>3078</v>
      </c>
      <c r="L184" s="434" t="s">
        <v>1089</v>
      </c>
      <c r="M184" s="436">
        <v>60090</v>
      </c>
      <c r="N184" s="437"/>
      <c r="O184" s="437" t="s">
        <v>5609</v>
      </c>
      <c r="P184" s="434">
        <v>412</v>
      </c>
      <c r="Q184" s="434" t="s">
        <v>1123</v>
      </c>
      <c r="R184" s="434" t="s">
        <v>1124</v>
      </c>
      <c r="S184" s="434" t="s">
        <v>5604</v>
      </c>
    </row>
    <row r="185" spans="1:19" s="449" customFormat="1" ht="22.5">
      <c r="A185" s="443">
        <v>5999</v>
      </c>
      <c r="B185" s="433">
        <v>1031</v>
      </c>
      <c r="C185" s="434" t="s">
        <v>3072</v>
      </c>
      <c r="D185" s="434" t="s">
        <v>5605</v>
      </c>
      <c r="E185" s="434" t="s">
        <v>1125</v>
      </c>
      <c r="F185" s="434" t="s">
        <v>1126</v>
      </c>
      <c r="G185" s="434"/>
      <c r="H185" s="434" t="s">
        <v>265</v>
      </c>
      <c r="I185" s="434" t="s">
        <v>4237</v>
      </c>
      <c r="J185" s="434"/>
      <c r="K185" s="434" t="s">
        <v>3078</v>
      </c>
      <c r="L185" s="434" t="s">
        <v>1089</v>
      </c>
      <c r="M185" s="436">
        <v>60610</v>
      </c>
      <c r="N185" s="437"/>
      <c r="O185" s="437" t="s">
        <v>5609</v>
      </c>
      <c r="P185" s="434">
        <v>424</v>
      </c>
      <c r="Q185" s="434" t="s">
        <v>1127</v>
      </c>
      <c r="R185" s="434" t="s">
        <v>1128</v>
      </c>
      <c r="S185" s="434" t="s">
        <v>5604</v>
      </c>
    </row>
    <row r="186" spans="1:19" s="449" customFormat="1" ht="22.5">
      <c r="A186" s="443">
        <v>5713</v>
      </c>
      <c r="B186" s="433">
        <v>1526</v>
      </c>
      <c r="C186" s="434" t="s">
        <v>5583</v>
      </c>
      <c r="D186" s="434" t="s">
        <v>5605</v>
      </c>
      <c r="E186" s="434" t="s">
        <v>1129</v>
      </c>
      <c r="F186" s="434" t="s">
        <v>1130</v>
      </c>
      <c r="G186" s="434"/>
      <c r="H186" s="434" t="s">
        <v>1776</v>
      </c>
      <c r="I186" s="434" t="s">
        <v>4237</v>
      </c>
      <c r="J186" s="434"/>
      <c r="K186" s="434" t="s">
        <v>3078</v>
      </c>
      <c r="L186" s="434" t="s">
        <v>1089</v>
      </c>
      <c r="M186" s="436">
        <v>60148</v>
      </c>
      <c r="N186" s="437"/>
      <c r="O186" s="437" t="s">
        <v>5609</v>
      </c>
      <c r="P186" s="434">
        <v>500</v>
      </c>
      <c r="Q186" s="434" t="s">
        <v>1131</v>
      </c>
      <c r="R186" s="434" t="s">
        <v>1132</v>
      </c>
      <c r="S186" s="434" t="s">
        <v>5604</v>
      </c>
    </row>
    <row r="187" spans="1:19" s="449" customFormat="1" ht="22.5">
      <c r="A187" s="443">
        <v>5695</v>
      </c>
      <c r="B187" s="433">
        <v>1030</v>
      </c>
      <c r="C187" s="434" t="s">
        <v>3072</v>
      </c>
      <c r="D187" s="434" t="s">
        <v>5605</v>
      </c>
      <c r="E187" s="434" t="s">
        <v>1133</v>
      </c>
      <c r="F187" s="434" t="s">
        <v>1134</v>
      </c>
      <c r="G187" s="434"/>
      <c r="H187" s="434" t="s">
        <v>265</v>
      </c>
      <c r="I187" s="434" t="s">
        <v>4237</v>
      </c>
      <c r="J187" s="434"/>
      <c r="K187" s="434" t="s">
        <v>3078</v>
      </c>
      <c r="L187" s="434" t="s">
        <v>1089</v>
      </c>
      <c r="M187" s="436">
        <v>60611</v>
      </c>
      <c r="N187" s="437"/>
      <c r="O187" s="437" t="s">
        <v>5601</v>
      </c>
      <c r="P187" s="434">
        <v>752</v>
      </c>
      <c r="Q187" s="434" t="s">
        <v>1135</v>
      </c>
      <c r="R187" s="434" t="s">
        <v>1136</v>
      </c>
      <c r="S187" s="434" t="s">
        <v>5604</v>
      </c>
    </row>
    <row r="188" spans="1:19" s="449" customFormat="1" ht="22.5">
      <c r="A188" s="443">
        <v>4023</v>
      </c>
      <c r="B188" s="433">
        <v>1032</v>
      </c>
      <c r="C188" s="434" t="s">
        <v>5590</v>
      </c>
      <c r="D188" s="434" t="s">
        <v>5605</v>
      </c>
      <c r="E188" s="434" t="s">
        <v>1137</v>
      </c>
      <c r="F188" s="434" t="s">
        <v>1138</v>
      </c>
      <c r="G188" s="434"/>
      <c r="H188" s="434" t="s">
        <v>3157</v>
      </c>
      <c r="I188" s="434" t="s">
        <v>4237</v>
      </c>
      <c r="J188" s="434"/>
      <c r="K188" s="434" t="s">
        <v>3078</v>
      </c>
      <c r="L188" s="434" t="s">
        <v>1089</v>
      </c>
      <c r="M188" s="436">
        <v>60018</v>
      </c>
      <c r="N188" s="437"/>
      <c r="O188" s="437" t="s">
        <v>6274</v>
      </c>
      <c r="P188" s="434">
        <v>525</v>
      </c>
      <c r="Q188" s="434" t="s">
        <v>1139</v>
      </c>
      <c r="R188" s="434" t="s">
        <v>1140</v>
      </c>
      <c r="S188" s="434" t="s">
        <v>5604</v>
      </c>
    </row>
    <row r="189" spans="1:19" s="449" customFormat="1" ht="22.5">
      <c r="A189" s="433"/>
      <c r="B189" s="433">
        <v>3517</v>
      </c>
      <c r="C189" s="434" t="s">
        <v>5583</v>
      </c>
      <c r="D189" s="434" t="s">
        <v>5591</v>
      </c>
      <c r="E189" s="434" t="s">
        <v>1141</v>
      </c>
      <c r="F189" s="434" t="s">
        <v>1142</v>
      </c>
      <c r="G189" s="434"/>
      <c r="H189" s="434" t="s">
        <v>266</v>
      </c>
      <c r="I189" s="434" t="s">
        <v>4238</v>
      </c>
      <c r="J189" s="434"/>
      <c r="K189" s="435" t="s">
        <v>3078</v>
      </c>
      <c r="L189" s="434"/>
      <c r="M189" s="436" t="s">
        <v>1143</v>
      </c>
      <c r="N189" s="437"/>
      <c r="O189" s="438" t="s">
        <v>3080</v>
      </c>
      <c r="P189" s="434">
        <v>190</v>
      </c>
      <c r="Q189" s="434" t="s">
        <v>1144</v>
      </c>
      <c r="R189" s="434" t="s">
        <v>1145</v>
      </c>
      <c r="S189" s="434" t="s">
        <v>5582</v>
      </c>
    </row>
    <row r="190" spans="1:19" s="449" customFormat="1" ht="22.5">
      <c r="A190" s="433"/>
      <c r="B190" s="433">
        <v>3054</v>
      </c>
      <c r="C190" s="434" t="s">
        <v>3072</v>
      </c>
      <c r="D190" s="435" t="s">
        <v>3073</v>
      </c>
      <c r="E190" s="434" t="s">
        <v>1146</v>
      </c>
      <c r="F190" s="434" t="s">
        <v>1147</v>
      </c>
      <c r="G190" s="434"/>
      <c r="H190" s="434" t="s">
        <v>266</v>
      </c>
      <c r="I190" s="434" t="s">
        <v>4238</v>
      </c>
      <c r="J190" s="434"/>
      <c r="K190" s="435" t="s">
        <v>3078</v>
      </c>
      <c r="L190" s="434"/>
      <c r="M190" s="436" t="s">
        <v>1148</v>
      </c>
      <c r="N190" s="437"/>
      <c r="O190" s="438" t="s">
        <v>3080</v>
      </c>
      <c r="P190" s="434">
        <v>150</v>
      </c>
      <c r="Q190" s="434" t="s">
        <v>1149</v>
      </c>
      <c r="R190" s="434" t="s">
        <v>1150</v>
      </c>
      <c r="S190" s="434" t="s">
        <v>5582</v>
      </c>
    </row>
    <row r="191" spans="1:19" s="449" customFormat="1" ht="22.5">
      <c r="A191" s="443">
        <v>5655</v>
      </c>
      <c r="B191" s="433">
        <v>158</v>
      </c>
      <c r="C191" s="434" t="s">
        <v>5583</v>
      </c>
      <c r="D191" s="434" t="s">
        <v>3073</v>
      </c>
      <c r="E191" s="434" t="s">
        <v>1151</v>
      </c>
      <c r="F191" s="434" t="s">
        <v>1152</v>
      </c>
      <c r="G191" s="434"/>
      <c r="H191" s="434" t="s">
        <v>266</v>
      </c>
      <c r="I191" s="434" t="s">
        <v>4238</v>
      </c>
      <c r="J191" s="434"/>
      <c r="K191" s="434" t="s">
        <v>3078</v>
      </c>
      <c r="L191" s="434" t="s">
        <v>1153</v>
      </c>
      <c r="M191" s="436">
        <v>46240</v>
      </c>
      <c r="N191" s="437"/>
      <c r="O191" s="437" t="s">
        <v>5609</v>
      </c>
      <c r="P191" s="434">
        <v>395</v>
      </c>
      <c r="Q191" s="434" t="s">
        <v>1154</v>
      </c>
      <c r="R191" s="434" t="s">
        <v>1155</v>
      </c>
      <c r="S191" s="434" t="s">
        <v>5604</v>
      </c>
    </row>
    <row r="192" spans="1:19" s="449" customFormat="1" ht="22.5">
      <c r="A192" s="440"/>
      <c r="B192" s="440">
        <v>3115</v>
      </c>
      <c r="C192" s="434" t="s">
        <v>5583</v>
      </c>
      <c r="D192" s="435" t="s">
        <v>3073</v>
      </c>
      <c r="E192" s="435" t="s">
        <v>1156</v>
      </c>
      <c r="F192" s="435" t="s">
        <v>1157</v>
      </c>
      <c r="G192" s="442"/>
      <c r="H192" s="435" t="s">
        <v>1158</v>
      </c>
      <c r="I192" s="435" t="s">
        <v>4238</v>
      </c>
      <c r="J192" s="435"/>
      <c r="K192" s="435" t="s">
        <v>3078</v>
      </c>
      <c r="L192" s="442"/>
      <c r="M192" s="447" t="s">
        <v>1159</v>
      </c>
      <c r="N192" s="442"/>
      <c r="O192" s="438" t="s">
        <v>3080</v>
      </c>
      <c r="P192" s="434">
        <v>188</v>
      </c>
      <c r="Q192" s="434" t="s">
        <v>1160</v>
      </c>
      <c r="R192" s="434" t="s">
        <v>1161</v>
      </c>
      <c r="S192" s="435" t="s">
        <v>5582</v>
      </c>
    </row>
    <row r="193" spans="1:19" ht="22.5">
      <c r="A193" s="443">
        <v>5672</v>
      </c>
      <c r="B193" s="433">
        <v>1033</v>
      </c>
      <c r="C193" s="434" t="s">
        <v>5597</v>
      </c>
      <c r="D193" s="434" t="s">
        <v>5605</v>
      </c>
      <c r="E193" s="434" t="s">
        <v>1162</v>
      </c>
      <c r="F193" s="434" t="s">
        <v>1163</v>
      </c>
      <c r="G193" s="434"/>
      <c r="H193" s="434" t="s">
        <v>266</v>
      </c>
      <c r="I193" s="434" t="s">
        <v>4238</v>
      </c>
      <c r="J193" s="434"/>
      <c r="K193" s="434" t="s">
        <v>3078</v>
      </c>
      <c r="L193" s="434" t="s">
        <v>1153</v>
      </c>
      <c r="M193" s="436">
        <v>46204</v>
      </c>
      <c r="N193" s="437"/>
      <c r="O193" s="437" t="s">
        <v>6274</v>
      </c>
      <c r="P193" s="434">
        <v>573</v>
      </c>
      <c r="Q193" s="434" t="s">
        <v>1164</v>
      </c>
      <c r="R193" s="434" t="s">
        <v>1165</v>
      </c>
      <c r="S193" s="434" t="s">
        <v>5604</v>
      </c>
    </row>
    <row r="194" spans="1:19" s="449" customFormat="1" ht="22.5">
      <c r="A194" s="440"/>
      <c r="B194" s="440">
        <v>3136</v>
      </c>
      <c r="C194" s="434" t="s">
        <v>5583</v>
      </c>
      <c r="D194" s="435" t="s">
        <v>5584</v>
      </c>
      <c r="E194" s="435" t="s">
        <v>1166</v>
      </c>
      <c r="F194" s="435" t="s">
        <v>1167</v>
      </c>
      <c r="G194" s="442"/>
      <c r="H194" s="435" t="s">
        <v>7394</v>
      </c>
      <c r="I194" s="435" t="s">
        <v>5906</v>
      </c>
      <c r="J194" s="435"/>
      <c r="K194" s="435" t="s">
        <v>3078</v>
      </c>
      <c r="L194" s="442"/>
      <c r="M194" s="447" t="s">
        <v>1067</v>
      </c>
      <c r="N194" s="442"/>
      <c r="O194" s="438" t="s">
        <v>3080</v>
      </c>
      <c r="P194" s="434">
        <v>176</v>
      </c>
      <c r="Q194" s="434" t="s">
        <v>1168</v>
      </c>
      <c r="R194" s="434" t="s">
        <v>1169</v>
      </c>
      <c r="S194" s="435" t="s">
        <v>5582</v>
      </c>
    </row>
    <row r="195" spans="1:19" ht="22.5">
      <c r="A195" s="443">
        <v>5395</v>
      </c>
      <c r="B195" s="445">
        <v>1400</v>
      </c>
      <c r="C195" s="434" t="s">
        <v>5583</v>
      </c>
      <c r="D195" s="434" t="s">
        <v>3073</v>
      </c>
      <c r="E195" s="434" t="s">
        <v>1170</v>
      </c>
      <c r="F195" s="434" t="s">
        <v>1171</v>
      </c>
      <c r="G195" s="434"/>
      <c r="H195" s="434" t="s">
        <v>1172</v>
      </c>
      <c r="I195" s="434" t="s">
        <v>5906</v>
      </c>
      <c r="J195" s="434"/>
      <c r="K195" s="434" t="s">
        <v>3078</v>
      </c>
      <c r="L195" s="434" t="s">
        <v>1173</v>
      </c>
      <c r="M195" s="437" t="s">
        <v>1174</v>
      </c>
      <c r="N195" s="437"/>
      <c r="O195" s="437" t="s">
        <v>5609</v>
      </c>
      <c r="P195" s="434">
        <v>412</v>
      </c>
      <c r="Q195" s="434" t="s">
        <v>1175</v>
      </c>
      <c r="R195" s="434" t="s">
        <v>1176</v>
      </c>
      <c r="S195" s="434" t="s">
        <v>5604</v>
      </c>
    </row>
    <row r="196" spans="1:19" s="449" customFormat="1" ht="22.5">
      <c r="A196" s="440"/>
      <c r="B196" s="440">
        <v>1263</v>
      </c>
      <c r="C196" s="434" t="s">
        <v>5583</v>
      </c>
      <c r="D196" s="434" t="s">
        <v>5591</v>
      </c>
      <c r="E196" s="435" t="s">
        <v>1177</v>
      </c>
      <c r="F196" s="435" t="s">
        <v>1178</v>
      </c>
      <c r="G196" s="442"/>
      <c r="H196" s="435" t="s">
        <v>1813</v>
      </c>
      <c r="I196" s="435" t="s">
        <v>4258</v>
      </c>
      <c r="J196" s="435"/>
      <c r="K196" s="435" t="s">
        <v>3078</v>
      </c>
      <c r="L196" s="442"/>
      <c r="M196" s="435" t="s">
        <v>1179</v>
      </c>
      <c r="N196" s="442"/>
      <c r="O196" s="438" t="s">
        <v>5634</v>
      </c>
      <c r="P196" s="434">
        <v>220</v>
      </c>
      <c r="Q196" s="434" t="s">
        <v>1180</v>
      </c>
      <c r="R196" s="434" t="s">
        <v>1181</v>
      </c>
      <c r="S196" s="435" t="s">
        <v>5582</v>
      </c>
    </row>
    <row r="197" spans="1:19" s="449" customFormat="1" ht="22.5">
      <c r="A197" s="433"/>
      <c r="B197" s="433">
        <v>1357</v>
      </c>
      <c r="C197" s="434" t="s">
        <v>5590</v>
      </c>
      <c r="D197" s="434" t="s">
        <v>5591</v>
      </c>
      <c r="E197" s="434" t="s">
        <v>1182</v>
      </c>
      <c r="F197" s="434" t="s">
        <v>1183</v>
      </c>
      <c r="G197" s="434"/>
      <c r="H197" s="434" t="s">
        <v>1832</v>
      </c>
      <c r="I197" s="434" t="s">
        <v>4239</v>
      </c>
      <c r="J197" s="434"/>
      <c r="K197" s="435" t="s">
        <v>3078</v>
      </c>
      <c r="L197" s="434"/>
      <c r="M197" s="436">
        <v>96740</v>
      </c>
      <c r="N197" s="437"/>
      <c r="O197" s="438" t="s">
        <v>6274</v>
      </c>
      <c r="P197" s="434">
        <v>519</v>
      </c>
      <c r="Q197" s="434" t="s">
        <v>1184</v>
      </c>
      <c r="R197" s="434" t="s">
        <v>1185</v>
      </c>
      <c r="S197" s="434" t="s">
        <v>5582</v>
      </c>
    </row>
    <row r="198" spans="1:19" s="449" customFormat="1" ht="22.5">
      <c r="A198" s="440"/>
      <c r="B198" s="440">
        <v>1798</v>
      </c>
      <c r="C198" s="434" t="s">
        <v>5583</v>
      </c>
      <c r="D198" s="435" t="s">
        <v>3073</v>
      </c>
      <c r="E198" s="435" t="s">
        <v>1186</v>
      </c>
      <c r="F198" s="435" t="s">
        <v>1187</v>
      </c>
      <c r="G198" s="442"/>
      <c r="H198" s="435" t="s">
        <v>1832</v>
      </c>
      <c r="I198" s="435" t="s">
        <v>4239</v>
      </c>
      <c r="J198" s="435"/>
      <c r="K198" s="435" t="s">
        <v>3078</v>
      </c>
      <c r="L198" s="442"/>
      <c r="M198" s="447" t="s">
        <v>1188</v>
      </c>
      <c r="N198" s="442"/>
      <c r="O198" s="438" t="s">
        <v>6274</v>
      </c>
      <c r="P198" s="434">
        <v>676</v>
      </c>
      <c r="Q198" s="434" t="s">
        <v>1189</v>
      </c>
      <c r="R198" s="434" t="s">
        <v>1190</v>
      </c>
      <c r="S198" s="435" t="s">
        <v>5582</v>
      </c>
    </row>
    <row r="199" spans="1:19" s="449" customFormat="1" ht="22.5">
      <c r="A199" s="443">
        <v>5038</v>
      </c>
      <c r="B199" s="433">
        <v>353</v>
      </c>
      <c r="C199" s="434" t="s">
        <v>5597</v>
      </c>
      <c r="D199" s="434" t="s">
        <v>3073</v>
      </c>
      <c r="E199" s="434" t="s">
        <v>1191</v>
      </c>
      <c r="F199" s="434" t="s">
        <v>1192</v>
      </c>
      <c r="G199" s="434"/>
      <c r="H199" s="434" t="s">
        <v>3183</v>
      </c>
      <c r="I199" s="434" t="s">
        <v>4239</v>
      </c>
      <c r="J199" s="434"/>
      <c r="K199" s="434" t="s">
        <v>3078</v>
      </c>
      <c r="L199" s="434" t="s">
        <v>1193</v>
      </c>
      <c r="M199" s="436" t="s">
        <v>1194</v>
      </c>
      <c r="N199" s="437"/>
      <c r="O199" s="437" t="s">
        <v>6511</v>
      </c>
      <c r="P199" s="434">
        <v>1110</v>
      </c>
      <c r="Q199" s="434" t="s">
        <v>1195</v>
      </c>
      <c r="R199" s="434" t="s">
        <v>1196</v>
      </c>
      <c r="S199" s="434" t="s">
        <v>5604</v>
      </c>
    </row>
    <row r="200" spans="1:19" s="449" customFormat="1" ht="22.5">
      <c r="A200" s="443">
        <v>149</v>
      </c>
      <c r="B200" s="433">
        <v>2030</v>
      </c>
      <c r="C200" s="434" t="s">
        <v>3072</v>
      </c>
      <c r="D200" s="434" t="s">
        <v>6300</v>
      </c>
      <c r="E200" s="434" t="s">
        <v>1197</v>
      </c>
      <c r="F200" s="434" t="s">
        <v>1198</v>
      </c>
      <c r="G200" s="434"/>
      <c r="H200" s="434" t="s">
        <v>3183</v>
      </c>
      <c r="I200" s="434" t="s">
        <v>4239</v>
      </c>
      <c r="J200" s="434"/>
      <c r="K200" s="434" t="s">
        <v>3078</v>
      </c>
      <c r="L200" s="434" t="s">
        <v>1193</v>
      </c>
      <c r="M200" s="436">
        <v>70130</v>
      </c>
      <c r="N200" s="437"/>
      <c r="O200" s="437" t="s">
        <v>5609</v>
      </c>
      <c r="P200" s="434">
        <v>410</v>
      </c>
      <c r="Q200" s="434" t="s">
        <v>1199</v>
      </c>
      <c r="R200" s="434" t="s">
        <v>1200</v>
      </c>
      <c r="S200" s="434" t="s">
        <v>6269</v>
      </c>
    </row>
    <row r="201" spans="1:19" s="449" customFormat="1" ht="22.5">
      <c r="A201" s="443">
        <v>48</v>
      </c>
      <c r="B201" s="433">
        <v>97508</v>
      </c>
      <c r="C201" s="434" t="s">
        <v>3072</v>
      </c>
      <c r="D201" s="434" t="s">
        <v>6300</v>
      </c>
      <c r="E201" s="434" t="s">
        <v>1201</v>
      </c>
      <c r="F201" s="434" t="s">
        <v>1202</v>
      </c>
      <c r="G201" s="434"/>
      <c r="H201" s="434" t="s">
        <v>3183</v>
      </c>
      <c r="I201" s="434" t="s">
        <v>4239</v>
      </c>
      <c r="J201" s="434"/>
      <c r="K201" s="434" t="s">
        <v>3078</v>
      </c>
      <c r="L201" s="434" t="s">
        <v>1193</v>
      </c>
      <c r="M201" s="436">
        <v>70130</v>
      </c>
      <c r="N201" s="437"/>
      <c r="O201" s="437" t="s">
        <v>3080</v>
      </c>
      <c r="P201" s="434">
        <v>98</v>
      </c>
      <c r="Q201" s="434" t="s">
        <v>1203</v>
      </c>
      <c r="R201" s="434" t="s">
        <v>1204</v>
      </c>
      <c r="S201" s="434" t="s">
        <v>6269</v>
      </c>
    </row>
    <row r="202" spans="1:19" s="449" customFormat="1" ht="22.5">
      <c r="A202" s="443">
        <v>262</v>
      </c>
      <c r="B202" s="433">
        <v>3209</v>
      </c>
      <c r="C202" s="434" t="s">
        <v>5583</v>
      </c>
      <c r="D202" s="434" t="s">
        <v>5584</v>
      </c>
      <c r="E202" s="434" t="s">
        <v>1205</v>
      </c>
      <c r="F202" s="434" t="s">
        <v>1206</v>
      </c>
      <c r="G202" s="434"/>
      <c r="H202" s="434" t="s">
        <v>1813</v>
      </c>
      <c r="I202" s="434" t="s">
        <v>4240</v>
      </c>
      <c r="J202" s="434"/>
      <c r="K202" s="434" t="s">
        <v>3078</v>
      </c>
      <c r="L202" s="434" t="s">
        <v>1207</v>
      </c>
      <c r="M202" s="436" t="s">
        <v>1208</v>
      </c>
      <c r="N202" s="437"/>
      <c r="O202" s="437" t="s">
        <v>3080</v>
      </c>
      <c r="P202" s="434">
        <v>136</v>
      </c>
      <c r="Q202" s="434" t="s">
        <v>1209</v>
      </c>
      <c r="R202" s="434" t="s">
        <v>1210</v>
      </c>
      <c r="S202" s="434" t="s">
        <v>6269</v>
      </c>
    </row>
    <row r="203" spans="1:19" s="449" customFormat="1" ht="22.5">
      <c r="A203" s="443">
        <v>261</v>
      </c>
      <c r="B203" s="433">
        <v>3210</v>
      </c>
      <c r="C203" s="434" t="s">
        <v>5583</v>
      </c>
      <c r="D203" s="434" t="s">
        <v>1211</v>
      </c>
      <c r="E203" s="434" t="s">
        <v>1212</v>
      </c>
      <c r="F203" s="434" t="s">
        <v>1206</v>
      </c>
      <c r="G203" s="434"/>
      <c r="H203" s="434" t="s">
        <v>1813</v>
      </c>
      <c r="I203" s="434" t="s">
        <v>4240</v>
      </c>
      <c r="J203" s="434"/>
      <c r="K203" s="434" t="s">
        <v>3078</v>
      </c>
      <c r="L203" s="434" t="s">
        <v>1207</v>
      </c>
      <c r="M203" s="436" t="s">
        <v>1208</v>
      </c>
      <c r="N203" s="437"/>
      <c r="O203" s="437" t="s">
        <v>3080</v>
      </c>
      <c r="P203" s="434">
        <v>123</v>
      </c>
      <c r="Q203" s="434" t="s">
        <v>1213</v>
      </c>
      <c r="R203" s="434" t="s">
        <v>1214</v>
      </c>
      <c r="S203" s="434" t="s">
        <v>6269</v>
      </c>
    </row>
    <row r="204" spans="1:19" s="452" customFormat="1" ht="22.5">
      <c r="A204" s="433"/>
      <c r="B204" s="433">
        <v>1141</v>
      </c>
      <c r="C204" s="434" t="s">
        <v>5590</v>
      </c>
      <c r="D204" s="434" t="s">
        <v>5591</v>
      </c>
      <c r="E204" s="434" t="s">
        <v>1215</v>
      </c>
      <c r="F204" s="434" t="s">
        <v>1216</v>
      </c>
      <c r="G204" s="434"/>
      <c r="H204" s="434" t="s">
        <v>1217</v>
      </c>
      <c r="I204" s="434" t="s">
        <v>4240</v>
      </c>
      <c r="J204" s="434"/>
      <c r="K204" s="435" t="s">
        <v>3078</v>
      </c>
      <c r="L204" s="434"/>
      <c r="M204" s="436" t="s">
        <v>1218</v>
      </c>
      <c r="N204" s="437"/>
      <c r="O204" s="438" t="s">
        <v>5634</v>
      </c>
      <c r="P204" s="434">
        <v>203</v>
      </c>
      <c r="Q204" s="434" t="s">
        <v>1219</v>
      </c>
      <c r="R204" s="434" t="s">
        <v>1220</v>
      </c>
      <c r="S204" s="434" t="s">
        <v>5582</v>
      </c>
    </row>
    <row r="205" spans="1:19" s="449" customFormat="1" ht="22.5">
      <c r="A205" s="433"/>
      <c r="B205" s="433">
        <v>786</v>
      </c>
      <c r="C205" s="434" t="s">
        <v>5583</v>
      </c>
      <c r="D205" s="434" t="s">
        <v>5591</v>
      </c>
      <c r="E205" s="434" t="s">
        <v>1221</v>
      </c>
      <c r="F205" s="434" t="s">
        <v>1222</v>
      </c>
      <c r="G205" s="434"/>
      <c r="H205" s="434" t="s">
        <v>1223</v>
      </c>
      <c r="I205" s="434" t="s">
        <v>4240</v>
      </c>
      <c r="J205" s="434"/>
      <c r="K205" s="435" t="s">
        <v>3078</v>
      </c>
      <c r="L205" s="434"/>
      <c r="M205" s="436" t="s">
        <v>1224</v>
      </c>
      <c r="N205" s="437"/>
      <c r="O205" s="438" t="s">
        <v>5634</v>
      </c>
      <c r="P205" s="434">
        <v>299</v>
      </c>
      <c r="Q205" s="434" t="s">
        <v>1225</v>
      </c>
      <c r="R205" s="434" t="s">
        <v>1226</v>
      </c>
      <c r="S205" s="434" t="s">
        <v>5582</v>
      </c>
    </row>
    <row r="206" spans="1:19" s="449" customFormat="1" ht="22.5">
      <c r="A206" s="440"/>
      <c r="B206" s="440">
        <v>818</v>
      </c>
      <c r="C206" s="434" t="s">
        <v>5583</v>
      </c>
      <c r="D206" s="434" t="s">
        <v>5591</v>
      </c>
      <c r="E206" s="435" t="s">
        <v>1227</v>
      </c>
      <c r="F206" s="435" t="s">
        <v>1228</v>
      </c>
      <c r="G206" s="442"/>
      <c r="H206" s="435" t="s">
        <v>1229</v>
      </c>
      <c r="I206" s="435" t="s">
        <v>4240</v>
      </c>
      <c r="J206" s="444"/>
      <c r="K206" s="435" t="s">
        <v>3078</v>
      </c>
      <c r="L206" s="442"/>
      <c r="M206" s="435" t="s">
        <v>1230</v>
      </c>
      <c r="N206" s="442"/>
      <c r="O206" s="438" t="s">
        <v>5634</v>
      </c>
      <c r="P206" s="434">
        <v>206</v>
      </c>
      <c r="Q206" s="434" t="s">
        <v>1231</v>
      </c>
      <c r="R206" s="434" t="s">
        <v>1232</v>
      </c>
      <c r="S206" s="435" t="s">
        <v>5582</v>
      </c>
    </row>
    <row r="207" spans="1:19" s="449" customFormat="1" ht="22.5">
      <c r="A207" s="433"/>
      <c r="B207" s="433">
        <v>208</v>
      </c>
      <c r="C207" s="434" t="s">
        <v>5583</v>
      </c>
      <c r="D207" s="434" t="s">
        <v>5591</v>
      </c>
      <c r="E207" s="434" t="s">
        <v>1233</v>
      </c>
      <c r="F207" s="434" t="s">
        <v>1234</v>
      </c>
      <c r="G207" s="434"/>
      <c r="H207" s="434" t="s">
        <v>2174</v>
      </c>
      <c r="I207" s="434" t="s">
        <v>4240</v>
      </c>
      <c r="J207" s="434"/>
      <c r="K207" s="435" t="s">
        <v>3078</v>
      </c>
      <c r="L207" s="434"/>
      <c r="M207" s="436" t="s">
        <v>1235</v>
      </c>
      <c r="N207" s="437"/>
      <c r="O207" s="438" t="s">
        <v>3080</v>
      </c>
      <c r="P207" s="434">
        <v>111</v>
      </c>
      <c r="Q207" s="434" t="s">
        <v>1236</v>
      </c>
      <c r="R207" s="434" t="s">
        <v>1237</v>
      </c>
      <c r="S207" s="434" t="s">
        <v>5582</v>
      </c>
    </row>
    <row r="208" spans="1:19" s="452" customFormat="1" ht="22.5">
      <c r="A208" s="433"/>
      <c r="B208" s="433">
        <v>3253</v>
      </c>
      <c r="C208" s="434" t="s">
        <v>3072</v>
      </c>
      <c r="D208" s="435" t="s">
        <v>6318</v>
      </c>
      <c r="E208" s="434" t="s">
        <v>1238</v>
      </c>
      <c r="F208" s="434" t="s">
        <v>1239</v>
      </c>
      <c r="G208" s="434"/>
      <c r="H208" s="434" t="s">
        <v>5784</v>
      </c>
      <c r="I208" s="434" t="s">
        <v>4240</v>
      </c>
      <c r="J208" s="434"/>
      <c r="K208" s="435" t="s">
        <v>3078</v>
      </c>
      <c r="L208" s="434"/>
      <c r="M208" s="439">
        <v>10027</v>
      </c>
      <c r="N208" s="437"/>
      <c r="O208" s="438" t="s">
        <v>3080</v>
      </c>
      <c r="P208" s="434">
        <v>124</v>
      </c>
      <c r="Q208" s="434" t="s">
        <v>1240</v>
      </c>
      <c r="R208" s="434" t="s">
        <v>1241</v>
      </c>
      <c r="S208" s="434" t="s">
        <v>5582</v>
      </c>
    </row>
    <row r="209" spans="1:19" ht="22.5">
      <c r="A209" s="433"/>
      <c r="B209" s="433">
        <v>3646</v>
      </c>
      <c r="C209" s="434" t="s">
        <v>3072</v>
      </c>
      <c r="D209" s="434" t="s">
        <v>6270</v>
      </c>
      <c r="E209" s="434" t="s">
        <v>1242</v>
      </c>
      <c r="F209" s="434" t="s">
        <v>1243</v>
      </c>
      <c r="G209" s="434"/>
      <c r="H209" s="434" t="s">
        <v>224</v>
      </c>
      <c r="I209" s="434" t="s">
        <v>4240</v>
      </c>
      <c r="J209" s="434"/>
      <c r="K209" s="435" t="s">
        <v>3078</v>
      </c>
      <c r="L209" s="434"/>
      <c r="M209" s="436" t="s">
        <v>1244</v>
      </c>
      <c r="N209" s="437"/>
      <c r="O209" s="438" t="s">
        <v>5609</v>
      </c>
      <c r="P209" s="434">
        <v>470</v>
      </c>
      <c r="Q209" s="434" t="s">
        <v>1245</v>
      </c>
      <c r="R209" s="434" t="s">
        <v>1246</v>
      </c>
      <c r="S209" s="434" t="s">
        <v>5582</v>
      </c>
    </row>
    <row r="210" spans="1:19" s="449" customFormat="1" ht="22.5">
      <c r="A210" s="443">
        <v>5677</v>
      </c>
      <c r="B210" s="433">
        <v>430</v>
      </c>
      <c r="C210" s="434" t="s">
        <v>5597</v>
      </c>
      <c r="D210" s="434" t="s">
        <v>3073</v>
      </c>
      <c r="E210" s="434" t="s">
        <v>1247</v>
      </c>
      <c r="F210" s="434" t="s">
        <v>1248</v>
      </c>
      <c r="G210" s="434"/>
      <c r="H210" s="434" t="s">
        <v>224</v>
      </c>
      <c r="I210" s="434" t="s">
        <v>4240</v>
      </c>
      <c r="J210" s="434"/>
      <c r="K210" s="434" t="s">
        <v>3078</v>
      </c>
      <c r="L210" s="434" t="s">
        <v>1207</v>
      </c>
      <c r="M210" s="436">
        <v>2199</v>
      </c>
      <c r="N210" s="437"/>
      <c r="O210" s="437" t="s">
        <v>6511</v>
      </c>
      <c r="P210" s="434">
        <v>1220</v>
      </c>
      <c r="Q210" s="434" t="s">
        <v>1249</v>
      </c>
      <c r="R210" s="434" t="s">
        <v>1250</v>
      </c>
      <c r="S210" s="434" t="s">
        <v>5604</v>
      </c>
    </row>
    <row r="211" spans="1:19" s="449" customFormat="1" ht="22.5">
      <c r="A211" s="440"/>
      <c r="B211" s="440">
        <v>232</v>
      </c>
      <c r="C211" s="434" t="s">
        <v>5583</v>
      </c>
      <c r="D211" s="435" t="s">
        <v>3073</v>
      </c>
      <c r="E211" s="435" t="s">
        <v>1251</v>
      </c>
      <c r="F211" s="435" t="s">
        <v>1252</v>
      </c>
      <c r="G211" s="442"/>
      <c r="H211" s="435" t="s">
        <v>1253</v>
      </c>
      <c r="I211" s="435" t="s">
        <v>4240</v>
      </c>
      <c r="J211" s="435"/>
      <c r="K211" s="435" t="s">
        <v>3078</v>
      </c>
      <c r="L211" s="442"/>
      <c r="M211" s="435" t="s">
        <v>1254</v>
      </c>
      <c r="N211" s="442"/>
      <c r="O211" s="438" t="s">
        <v>5634</v>
      </c>
      <c r="P211" s="434">
        <v>259</v>
      </c>
      <c r="Q211" s="434" t="s">
        <v>1255</v>
      </c>
      <c r="R211" s="434" t="s">
        <v>1256</v>
      </c>
      <c r="S211" s="435" t="s">
        <v>5582</v>
      </c>
    </row>
    <row r="212" spans="1:19" s="449" customFormat="1" ht="22.5">
      <c r="A212" s="433"/>
      <c r="B212" s="433">
        <v>607</v>
      </c>
      <c r="C212" s="434" t="s">
        <v>3072</v>
      </c>
      <c r="D212" s="434" t="s">
        <v>3073</v>
      </c>
      <c r="E212" s="434" t="s">
        <v>1257</v>
      </c>
      <c r="F212" s="434" t="s">
        <v>1258</v>
      </c>
      <c r="G212" s="434"/>
      <c r="H212" s="434" t="s">
        <v>5784</v>
      </c>
      <c r="I212" s="434" t="s">
        <v>4240</v>
      </c>
      <c r="J212" s="434"/>
      <c r="K212" s="435" t="s">
        <v>3078</v>
      </c>
      <c r="L212" s="434"/>
      <c r="M212" s="436" t="s">
        <v>1259</v>
      </c>
      <c r="N212" s="437"/>
      <c r="O212" s="438" t="s">
        <v>5634</v>
      </c>
      <c r="P212" s="434">
        <v>279</v>
      </c>
      <c r="Q212" s="434" t="s">
        <v>1260</v>
      </c>
      <c r="R212" s="434" t="s">
        <v>1261</v>
      </c>
      <c r="S212" s="434" t="s">
        <v>5582</v>
      </c>
    </row>
    <row r="213" spans="1:19" s="449" customFormat="1" ht="22.5">
      <c r="A213" s="440"/>
      <c r="B213" s="440">
        <v>756</v>
      </c>
      <c r="C213" s="434" t="s">
        <v>5583</v>
      </c>
      <c r="D213" s="435" t="s">
        <v>3073</v>
      </c>
      <c r="E213" s="435" t="s">
        <v>1262</v>
      </c>
      <c r="F213" s="435" t="s">
        <v>1263</v>
      </c>
      <c r="G213" s="442"/>
      <c r="H213" s="435" t="s">
        <v>1264</v>
      </c>
      <c r="I213" s="435" t="s">
        <v>4240</v>
      </c>
      <c r="J213" s="435"/>
      <c r="K213" s="435" t="s">
        <v>3078</v>
      </c>
      <c r="L213" s="442"/>
      <c r="M213" s="435" t="s">
        <v>1265</v>
      </c>
      <c r="N213" s="435"/>
      <c r="O213" s="438" t="s">
        <v>5634</v>
      </c>
      <c r="P213" s="434">
        <v>239</v>
      </c>
      <c r="Q213" s="434" t="s">
        <v>1266</v>
      </c>
      <c r="R213" s="434" t="s">
        <v>1267</v>
      </c>
      <c r="S213" s="435" t="s">
        <v>5582</v>
      </c>
    </row>
    <row r="214" spans="1:19" s="449" customFormat="1" ht="22.5">
      <c r="A214" s="443">
        <v>5664</v>
      </c>
      <c r="B214" s="433">
        <v>15</v>
      </c>
      <c r="C214" s="434" t="s">
        <v>5583</v>
      </c>
      <c r="D214" s="434" t="s">
        <v>3073</v>
      </c>
      <c r="E214" s="434" t="s">
        <v>1268</v>
      </c>
      <c r="F214" s="434" t="s">
        <v>1269</v>
      </c>
      <c r="G214" s="434"/>
      <c r="H214" s="434" t="s">
        <v>1270</v>
      </c>
      <c r="I214" s="434" t="s">
        <v>4240</v>
      </c>
      <c r="J214" s="434"/>
      <c r="K214" s="434" t="s">
        <v>3078</v>
      </c>
      <c r="L214" s="434" t="s">
        <v>1207</v>
      </c>
      <c r="M214" s="436" t="s">
        <v>1271</v>
      </c>
      <c r="N214" s="437"/>
      <c r="O214" s="437" t="s">
        <v>5634</v>
      </c>
      <c r="P214" s="434">
        <v>247</v>
      </c>
      <c r="Q214" s="434" t="s">
        <v>1272</v>
      </c>
      <c r="R214" s="434" t="s">
        <v>1273</v>
      </c>
      <c r="S214" s="434" t="s">
        <v>5604</v>
      </c>
    </row>
    <row r="215" spans="1:19" s="452" customFormat="1" ht="22.5">
      <c r="A215" s="440"/>
      <c r="B215" s="440">
        <v>989</v>
      </c>
      <c r="C215" s="434" t="s">
        <v>3072</v>
      </c>
      <c r="D215" s="435" t="s">
        <v>3073</v>
      </c>
      <c r="E215" s="435" t="s">
        <v>1274</v>
      </c>
      <c r="F215" s="435" t="s">
        <v>1275</v>
      </c>
      <c r="G215" s="442"/>
      <c r="H215" s="435" t="s">
        <v>1276</v>
      </c>
      <c r="I215" s="435" t="s">
        <v>4240</v>
      </c>
      <c r="J215" s="435"/>
      <c r="K215" s="435" t="s">
        <v>3078</v>
      </c>
      <c r="L215" s="442"/>
      <c r="M215" s="435">
        <v>11354</v>
      </c>
      <c r="N215" s="435"/>
      <c r="O215" s="438" t="s">
        <v>3080</v>
      </c>
      <c r="P215" s="434">
        <v>173</v>
      </c>
      <c r="Q215" s="434" t="s">
        <v>1277</v>
      </c>
      <c r="R215" s="434" t="s">
        <v>1278</v>
      </c>
      <c r="S215" s="435" t="s">
        <v>5582</v>
      </c>
    </row>
    <row r="216" spans="1:19" ht="22.5">
      <c r="A216" s="443">
        <v>4092</v>
      </c>
      <c r="B216" s="433">
        <v>1787</v>
      </c>
      <c r="C216" s="434" t="s">
        <v>3072</v>
      </c>
      <c r="D216" s="434" t="s">
        <v>6300</v>
      </c>
      <c r="E216" s="434" t="s">
        <v>1279</v>
      </c>
      <c r="F216" s="434" t="s">
        <v>1280</v>
      </c>
      <c r="G216" s="434"/>
      <c r="H216" s="434" t="s">
        <v>224</v>
      </c>
      <c r="I216" s="434" t="s">
        <v>4240</v>
      </c>
      <c r="J216" s="434"/>
      <c r="K216" s="434" t="s">
        <v>3078</v>
      </c>
      <c r="L216" s="434" t="s">
        <v>1207</v>
      </c>
      <c r="M216" s="436">
        <v>2116</v>
      </c>
      <c r="N216" s="437"/>
      <c r="O216" s="437" t="s">
        <v>5634</v>
      </c>
      <c r="P216" s="434">
        <v>235</v>
      </c>
      <c r="Q216" s="434" t="s">
        <v>1281</v>
      </c>
      <c r="R216" s="434" t="s">
        <v>1282</v>
      </c>
      <c r="S216" s="434" t="s">
        <v>5604</v>
      </c>
    </row>
    <row r="217" spans="1:19" s="449" customFormat="1" ht="22.5">
      <c r="A217" s="443">
        <v>5758</v>
      </c>
      <c r="B217" s="445">
        <v>1528</v>
      </c>
      <c r="C217" s="434" t="s">
        <v>5597</v>
      </c>
      <c r="D217" s="434" t="s">
        <v>5605</v>
      </c>
      <c r="E217" s="434" t="s">
        <v>1283</v>
      </c>
      <c r="F217" s="434" t="s">
        <v>1284</v>
      </c>
      <c r="G217" s="434"/>
      <c r="H217" s="434" t="s">
        <v>224</v>
      </c>
      <c r="I217" s="434" t="s">
        <v>4240</v>
      </c>
      <c r="J217" s="434"/>
      <c r="K217" s="434" t="s">
        <v>3078</v>
      </c>
      <c r="L217" s="434" t="s">
        <v>1207</v>
      </c>
      <c r="M217" s="437" t="s">
        <v>7014</v>
      </c>
      <c r="N217" s="437"/>
      <c r="O217" s="437" t="s">
        <v>5601</v>
      </c>
      <c r="P217" s="434">
        <v>793</v>
      </c>
      <c r="Q217" s="434" t="s">
        <v>1285</v>
      </c>
      <c r="R217" s="434" t="s">
        <v>1286</v>
      </c>
      <c r="S217" s="434" t="s">
        <v>5604</v>
      </c>
    </row>
    <row r="218" spans="1:19" s="449" customFormat="1" ht="22.5">
      <c r="A218" s="443">
        <v>5527</v>
      </c>
      <c r="B218" s="433">
        <v>1035</v>
      </c>
      <c r="C218" s="434" t="s">
        <v>5597</v>
      </c>
      <c r="D218" s="434" t="s">
        <v>5605</v>
      </c>
      <c r="E218" s="434" t="s">
        <v>1287</v>
      </c>
      <c r="F218" s="434" t="s">
        <v>1288</v>
      </c>
      <c r="G218" s="434"/>
      <c r="H218" s="434" t="s">
        <v>224</v>
      </c>
      <c r="I218" s="434" t="s">
        <v>4240</v>
      </c>
      <c r="J218" s="434"/>
      <c r="K218" s="434" t="s">
        <v>3078</v>
      </c>
      <c r="L218" s="434" t="s">
        <v>1207</v>
      </c>
      <c r="M218" s="436" t="s">
        <v>1870</v>
      </c>
      <c r="N218" s="437"/>
      <c r="O218" s="437" t="s">
        <v>5601</v>
      </c>
      <c r="P218" s="434">
        <v>803</v>
      </c>
      <c r="Q218" s="434" t="s">
        <v>1289</v>
      </c>
      <c r="R218" s="434" t="s">
        <v>1290</v>
      </c>
      <c r="S218" s="434" t="s">
        <v>5604</v>
      </c>
    </row>
    <row r="219" spans="1:19" s="449" customFormat="1" ht="22.5">
      <c r="A219" s="443">
        <v>5663</v>
      </c>
      <c r="B219" s="433">
        <v>1036</v>
      </c>
      <c r="C219" s="434" t="s">
        <v>5583</v>
      </c>
      <c r="D219" s="434" t="s">
        <v>5605</v>
      </c>
      <c r="E219" s="434" t="s">
        <v>1291</v>
      </c>
      <c r="F219" s="434" t="s">
        <v>1292</v>
      </c>
      <c r="G219" s="434"/>
      <c r="H219" s="434" t="s">
        <v>1293</v>
      </c>
      <c r="I219" s="434" t="s">
        <v>4240</v>
      </c>
      <c r="J219" s="434"/>
      <c r="K219" s="434" t="s">
        <v>3078</v>
      </c>
      <c r="L219" s="434" t="s">
        <v>1207</v>
      </c>
      <c r="M219" s="436">
        <v>2451</v>
      </c>
      <c r="N219" s="437"/>
      <c r="O219" s="437" t="s">
        <v>5634</v>
      </c>
      <c r="P219" s="434">
        <v>346</v>
      </c>
      <c r="Q219" s="434" t="s">
        <v>1294</v>
      </c>
      <c r="R219" s="434" t="s">
        <v>1295</v>
      </c>
      <c r="S219" s="434" t="s">
        <v>5604</v>
      </c>
    </row>
    <row r="220" spans="1:19" s="449" customFormat="1" ht="22.5">
      <c r="A220" s="440"/>
      <c r="B220" s="440">
        <v>3050</v>
      </c>
      <c r="C220" s="434" t="s">
        <v>5583</v>
      </c>
      <c r="D220" s="434" t="s">
        <v>5584</v>
      </c>
      <c r="E220" s="435" t="s">
        <v>1296</v>
      </c>
      <c r="F220" s="435" t="s">
        <v>1297</v>
      </c>
      <c r="G220" s="442"/>
      <c r="H220" s="435" t="s">
        <v>1298</v>
      </c>
      <c r="I220" s="435" t="s">
        <v>4241</v>
      </c>
      <c r="J220" s="444"/>
      <c r="K220" s="435" t="s">
        <v>3078</v>
      </c>
      <c r="L220" s="442"/>
      <c r="M220" s="447" t="s">
        <v>1299</v>
      </c>
      <c r="N220" s="442"/>
      <c r="O220" s="438" t="s">
        <v>3080</v>
      </c>
      <c r="P220" s="434">
        <v>136</v>
      </c>
      <c r="Q220" s="434" t="s">
        <v>1300</v>
      </c>
      <c r="R220" s="434" t="s">
        <v>1301</v>
      </c>
      <c r="S220" s="435" t="s">
        <v>5582</v>
      </c>
    </row>
    <row r="221" spans="1:19" s="449" customFormat="1" ht="22.5">
      <c r="A221" s="440"/>
      <c r="B221" s="440">
        <v>3047</v>
      </c>
      <c r="C221" s="434" t="s">
        <v>5590</v>
      </c>
      <c r="D221" s="435" t="s">
        <v>5584</v>
      </c>
      <c r="E221" s="435" t="s">
        <v>1302</v>
      </c>
      <c r="F221" s="435" t="s">
        <v>1303</v>
      </c>
      <c r="G221" s="442"/>
      <c r="H221" s="435" t="s">
        <v>1304</v>
      </c>
      <c r="I221" s="435" t="s">
        <v>4241</v>
      </c>
      <c r="J221" s="444"/>
      <c r="K221" s="435" t="s">
        <v>3078</v>
      </c>
      <c r="L221" s="442"/>
      <c r="M221" s="442" t="s">
        <v>1305</v>
      </c>
      <c r="N221" s="442"/>
      <c r="O221" s="438" t="s">
        <v>5634</v>
      </c>
      <c r="P221" s="434">
        <v>320</v>
      </c>
      <c r="Q221" s="434" t="s">
        <v>1306</v>
      </c>
      <c r="R221" s="434" t="s">
        <v>1307</v>
      </c>
      <c r="S221" s="435" t="s">
        <v>5582</v>
      </c>
    </row>
    <row r="222" spans="1:19" s="449" customFormat="1" ht="22.5">
      <c r="A222" s="433"/>
      <c r="B222" s="433">
        <v>3284</v>
      </c>
      <c r="C222" s="434" t="s">
        <v>5583</v>
      </c>
      <c r="D222" s="435" t="s">
        <v>5584</v>
      </c>
      <c r="E222" s="434" t="s">
        <v>1308</v>
      </c>
      <c r="F222" s="434" t="s">
        <v>1309</v>
      </c>
      <c r="G222" s="434"/>
      <c r="H222" s="434" t="s">
        <v>1310</v>
      </c>
      <c r="I222" s="434" t="s">
        <v>4241</v>
      </c>
      <c r="J222" s="434"/>
      <c r="K222" s="435" t="s">
        <v>3078</v>
      </c>
      <c r="L222" s="434"/>
      <c r="M222" s="436" t="s">
        <v>1311</v>
      </c>
      <c r="N222" s="437"/>
      <c r="O222" s="438" t="s">
        <v>3080</v>
      </c>
      <c r="P222" s="434">
        <v>195</v>
      </c>
      <c r="Q222" s="434" t="s">
        <v>1312</v>
      </c>
      <c r="R222" s="434" t="s">
        <v>1313</v>
      </c>
      <c r="S222" s="434" t="s">
        <v>5582</v>
      </c>
    </row>
    <row r="223" spans="1:19" s="452" customFormat="1" ht="22.5">
      <c r="A223" s="433"/>
      <c r="B223" s="440">
        <v>3051</v>
      </c>
      <c r="C223" s="434" t="s">
        <v>5583</v>
      </c>
      <c r="D223" s="435" t="s">
        <v>6642</v>
      </c>
      <c r="E223" s="435" t="s">
        <v>1314</v>
      </c>
      <c r="F223" s="435" t="s">
        <v>1297</v>
      </c>
      <c r="G223" s="442"/>
      <c r="H223" s="435" t="s">
        <v>1298</v>
      </c>
      <c r="I223" s="435" t="s">
        <v>4241</v>
      </c>
      <c r="J223" s="444"/>
      <c r="K223" s="435" t="s">
        <v>3078</v>
      </c>
      <c r="L223" s="442"/>
      <c r="M223" s="447" t="s">
        <v>1315</v>
      </c>
      <c r="N223" s="442"/>
      <c r="O223" s="438" t="s">
        <v>3080</v>
      </c>
      <c r="P223" s="434">
        <v>155</v>
      </c>
      <c r="Q223" s="434" t="s">
        <v>1316</v>
      </c>
      <c r="R223" s="434" t="s">
        <v>1317</v>
      </c>
      <c r="S223" s="435" t="s">
        <v>5582</v>
      </c>
    </row>
    <row r="224" spans="1:19" s="452" customFormat="1" ht="22.5">
      <c r="A224" s="440"/>
      <c r="B224" s="440">
        <v>856</v>
      </c>
      <c r="C224" s="434" t="s">
        <v>5590</v>
      </c>
      <c r="D224" s="434" t="s">
        <v>5591</v>
      </c>
      <c r="E224" s="435" t="s">
        <v>1318</v>
      </c>
      <c r="F224" s="435" t="s">
        <v>1319</v>
      </c>
      <c r="G224" s="442" t="s">
        <v>1320</v>
      </c>
      <c r="H224" s="435" t="s">
        <v>3188</v>
      </c>
      <c r="I224" s="435" t="s">
        <v>4241</v>
      </c>
      <c r="J224" s="444"/>
      <c r="K224" s="435" t="s">
        <v>3078</v>
      </c>
      <c r="L224" s="442"/>
      <c r="M224" s="435" t="s">
        <v>1321</v>
      </c>
      <c r="N224" s="442"/>
      <c r="O224" s="438" t="s">
        <v>5634</v>
      </c>
      <c r="P224" s="434">
        <v>216</v>
      </c>
      <c r="Q224" s="434" t="s">
        <v>1322</v>
      </c>
      <c r="R224" s="434" t="s">
        <v>1323</v>
      </c>
      <c r="S224" s="435" t="s">
        <v>5582</v>
      </c>
    </row>
    <row r="225" spans="1:19" s="449" customFormat="1" ht="22.5">
      <c r="A225" s="440"/>
      <c r="B225" s="440">
        <v>1266</v>
      </c>
      <c r="C225" s="434" t="s">
        <v>5583</v>
      </c>
      <c r="D225" s="435" t="s">
        <v>3073</v>
      </c>
      <c r="E225" s="435" t="s">
        <v>1324</v>
      </c>
      <c r="F225" s="435" t="s">
        <v>1325</v>
      </c>
      <c r="G225" s="442"/>
      <c r="H225" s="435" t="s">
        <v>226</v>
      </c>
      <c r="I225" s="435" t="s">
        <v>4241</v>
      </c>
      <c r="J225" s="444"/>
      <c r="K225" s="435" t="s">
        <v>3078</v>
      </c>
      <c r="L225" s="442"/>
      <c r="M225" s="435" t="s">
        <v>1326</v>
      </c>
      <c r="N225" s="442"/>
      <c r="O225" s="438" t="s">
        <v>5609</v>
      </c>
      <c r="P225" s="434">
        <v>362</v>
      </c>
      <c r="Q225" s="434" t="s">
        <v>1327</v>
      </c>
      <c r="R225" s="434" t="s">
        <v>1328</v>
      </c>
      <c r="S225" s="435" t="s">
        <v>5582</v>
      </c>
    </row>
    <row r="226" spans="1:19" s="449" customFormat="1" ht="22.5">
      <c r="A226" s="440"/>
      <c r="B226" s="440">
        <v>33</v>
      </c>
      <c r="C226" s="434" t="s">
        <v>5583</v>
      </c>
      <c r="D226" s="435" t="s">
        <v>3073</v>
      </c>
      <c r="E226" s="435" t="s">
        <v>1329</v>
      </c>
      <c r="F226" s="435" t="s">
        <v>1330</v>
      </c>
      <c r="G226" s="442"/>
      <c r="H226" s="435" t="s">
        <v>1880</v>
      </c>
      <c r="I226" s="435" t="s">
        <v>4241</v>
      </c>
      <c r="J226" s="444"/>
      <c r="K226" s="435" t="s">
        <v>3078</v>
      </c>
      <c r="L226" s="442"/>
      <c r="M226" s="435" t="s">
        <v>1331</v>
      </c>
      <c r="N226" s="442"/>
      <c r="O226" s="438" t="s">
        <v>5634</v>
      </c>
      <c r="P226" s="434">
        <v>284</v>
      </c>
      <c r="Q226" s="434" t="s">
        <v>1332</v>
      </c>
      <c r="R226" s="434" t="s">
        <v>1333</v>
      </c>
      <c r="S226" s="435" t="s">
        <v>5582</v>
      </c>
    </row>
    <row r="227" spans="1:19" s="449" customFormat="1" ht="22.5">
      <c r="A227" s="440"/>
      <c r="B227" s="440">
        <v>1495</v>
      </c>
      <c r="C227" s="434" t="s">
        <v>5590</v>
      </c>
      <c r="D227" s="435" t="s">
        <v>3073</v>
      </c>
      <c r="E227" s="435" t="s">
        <v>1334</v>
      </c>
      <c r="F227" s="435" t="s">
        <v>1335</v>
      </c>
      <c r="G227" s="442"/>
      <c r="H227" s="435" t="s">
        <v>1304</v>
      </c>
      <c r="I227" s="435" t="s">
        <v>4241</v>
      </c>
      <c r="J227" s="435"/>
      <c r="K227" s="435" t="s">
        <v>3078</v>
      </c>
      <c r="L227" s="442"/>
      <c r="M227" s="435" t="s">
        <v>1336</v>
      </c>
      <c r="N227" s="435"/>
      <c r="O227" s="438" t="s">
        <v>3080</v>
      </c>
      <c r="P227" s="434">
        <v>75</v>
      </c>
      <c r="Q227" s="434" t="s">
        <v>1337</v>
      </c>
      <c r="R227" s="434" t="s">
        <v>1338</v>
      </c>
      <c r="S227" s="435" t="s">
        <v>5582</v>
      </c>
    </row>
    <row r="228" spans="1:19" s="449" customFormat="1" ht="22.5">
      <c r="A228" s="443">
        <v>5113</v>
      </c>
      <c r="B228" s="433">
        <v>197</v>
      </c>
      <c r="C228" s="434" t="s">
        <v>3072</v>
      </c>
      <c r="D228" s="434" t="s">
        <v>3073</v>
      </c>
      <c r="E228" s="434" t="s">
        <v>1339</v>
      </c>
      <c r="F228" s="434" t="s">
        <v>1340</v>
      </c>
      <c r="G228" s="434"/>
      <c r="H228" s="434" t="s">
        <v>3188</v>
      </c>
      <c r="I228" s="434" t="s">
        <v>4241</v>
      </c>
      <c r="J228" s="434"/>
      <c r="K228" s="434" t="s">
        <v>3078</v>
      </c>
      <c r="L228" s="434" t="s">
        <v>1341</v>
      </c>
      <c r="M228" s="436">
        <v>21201</v>
      </c>
      <c r="N228" s="437"/>
      <c r="O228" s="437" t="s">
        <v>5634</v>
      </c>
      <c r="P228" s="434">
        <v>337</v>
      </c>
      <c r="Q228" s="434" t="s">
        <v>1342</v>
      </c>
      <c r="R228" s="434" t="s">
        <v>1343</v>
      </c>
      <c r="S228" s="434" t="s">
        <v>5604</v>
      </c>
    </row>
    <row r="229" spans="1:19" s="449" customFormat="1" ht="22.5">
      <c r="A229" s="433"/>
      <c r="B229" s="433">
        <v>1589</v>
      </c>
      <c r="C229" s="434" t="s">
        <v>5583</v>
      </c>
      <c r="D229" s="435" t="s">
        <v>3073</v>
      </c>
      <c r="E229" s="434" t="s">
        <v>1344</v>
      </c>
      <c r="F229" s="434" t="s">
        <v>1345</v>
      </c>
      <c r="G229" s="434"/>
      <c r="H229" s="434" t="s">
        <v>7006</v>
      </c>
      <c r="I229" s="434" t="s">
        <v>4241</v>
      </c>
      <c r="J229" s="434"/>
      <c r="K229" s="435" t="s">
        <v>3078</v>
      </c>
      <c r="L229" s="434"/>
      <c r="M229" s="436" t="s">
        <v>1346</v>
      </c>
      <c r="N229" s="437"/>
      <c r="O229" s="438" t="s">
        <v>5609</v>
      </c>
      <c r="P229" s="434">
        <v>400</v>
      </c>
      <c r="Q229" s="434" t="s">
        <v>1347</v>
      </c>
      <c r="R229" s="434" t="s">
        <v>1348</v>
      </c>
      <c r="S229" s="434" t="s">
        <v>5582</v>
      </c>
    </row>
    <row r="230" spans="1:19" s="449" customFormat="1" ht="22.5">
      <c r="A230" s="440"/>
      <c r="B230" s="440">
        <v>2011</v>
      </c>
      <c r="C230" s="434" t="s">
        <v>5583</v>
      </c>
      <c r="D230" s="435" t="s">
        <v>3073</v>
      </c>
      <c r="E230" s="435" t="s">
        <v>1349</v>
      </c>
      <c r="F230" s="435" t="s">
        <v>1350</v>
      </c>
      <c r="G230" s="442"/>
      <c r="H230" s="435" t="s">
        <v>1351</v>
      </c>
      <c r="I230" s="435" t="s">
        <v>4241</v>
      </c>
      <c r="J230" s="435"/>
      <c r="K230" s="435" t="s">
        <v>3078</v>
      </c>
      <c r="L230" s="442"/>
      <c r="M230" s="447">
        <v>97220</v>
      </c>
      <c r="N230" s="442"/>
      <c r="O230" s="438" t="s">
        <v>3080</v>
      </c>
      <c r="P230" s="434">
        <v>136</v>
      </c>
      <c r="Q230" s="434" t="s">
        <v>1352</v>
      </c>
      <c r="R230" s="434" t="s">
        <v>1353</v>
      </c>
      <c r="S230" s="435" t="s">
        <v>5582</v>
      </c>
    </row>
    <row r="231" spans="1:19" s="449" customFormat="1" ht="22.5">
      <c r="A231" s="440"/>
      <c r="B231" s="440">
        <v>1573</v>
      </c>
      <c r="C231" s="434" t="s">
        <v>3072</v>
      </c>
      <c r="D231" s="435" t="s">
        <v>5605</v>
      </c>
      <c r="E231" s="435" t="s">
        <v>1354</v>
      </c>
      <c r="F231" s="435" t="s">
        <v>1355</v>
      </c>
      <c r="G231" s="442"/>
      <c r="H231" s="435" t="s">
        <v>226</v>
      </c>
      <c r="I231" s="435" t="s">
        <v>4241</v>
      </c>
      <c r="J231" s="444"/>
      <c r="K231" s="435" t="s">
        <v>3078</v>
      </c>
      <c r="L231" s="442"/>
      <c r="M231" s="447">
        <v>92008</v>
      </c>
      <c r="N231" s="442"/>
      <c r="O231" s="438" t="s">
        <v>5634</v>
      </c>
      <c r="P231" s="434">
        <v>250</v>
      </c>
      <c r="Q231" s="434" t="s">
        <v>1356</v>
      </c>
      <c r="R231" s="434" t="s">
        <v>1357</v>
      </c>
      <c r="S231" s="435" t="s">
        <v>5582</v>
      </c>
    </row>
    <row r="232" spans="1:19" s="449" customFormat="1" ht="22.5">
      <c r="A232" s="443"/>
      <c r="B232" s="445">
        <v>1508</v>
      </c>
      <c r="C232" s="434" t="s">
        <v>5590</v>
      </c>
      <c r="D232" s="434" t="s">
        <v>5605</v>
      </c>
      <c r="E232" s="434" t="s">
        <v>1358</v>
      </c>
      <c r="F232" s="434" t="s">
        <v>1359</v>
      </c>
      <c r="G232" s="434"/>
      <c r="H232" s="434" t="s">
        <v>1304</v>
      </c>
      <c r="I232" s="434" t="s">
        <v>4241</v>
      </c>
      <c r="J232" s="434"/>
      <c r="K232" s="435" t="s">
        <v>3078</v>
      </c>
      <c r="L232" s="450"/>
      <c r="M232" s="437" t="s">
        <v>1360</v>
      </c>
      <c r="N232" s="437"/>
      <c r="O232" s="437" t="s">
        <v>5634</v>
      </c>
      <c r="P232" s="434">
        <v>260</v>
      </c>
      <c r="Q232" s="434" t="s">
        <v>1361</v>
      </c>
      <c r="R232" s="434" t="s">
        <v>1362</v>
      </c>
      <c r="S232" s="434" t="s">
        <v>5582</v>
      </c>
    </row>
    <row r="233" spans="1:19" s="452" customFormat="1" ht="22.5">
      <c r="A233" s="440"/>
      <c r="B233" s="440">
        <v>3027</v>
      </c>
      <c r="C233" s="434" t="s">
        <v>5583</v>
      </c>
      <c r="D233" s="435" t="s">
        <v>5605</v>
      </c>
      <c r="E233" s="435" t="s">
        <v>1363</v>
      </c>
      <c r="F233" s="435" t="s">
        <v>1364</v>
      </c>
      <c r="G233" s="442"/>
      <c r="H233" s="435" t="s">
        <v>3356</v>
      </c>
      <c r="I233" s="435" t="s">
        <v>4241</v>
      </c>
      <c r="J233" s="435"/>
      <c r="K233" s="435" t="s">
        <v>3078</v>
      </c>
      <c r="L233" s="442"/>
      <c r="M233" s="447" t="s">
        <v>1365</v>
      </c>
      <c r="N233" s="442"/>
      <c r="O233" s="438" t="s">
        <v>3080</v>
      </c>
      <c r="P233" s="434">
        <v>147</v>
      </c>
      <c r="Q233" s="434" t="s">
        <v>1366</v>
      </c>
      <c r="R233" s="434" t="s">
        <v>1367</v>
      </c>
      <c r="S233" s="435" t="s">
        <v>5582</v>
      </c>
    </row>
    <row r="234" spans="1:19" s="449" customFormat="1" ht="22.5">
      <c r="A234" s="440"/>
      <c r="B234" s="440">
        <v>212</v>
      </c>
      <c r="C234" s="434" t="s">
        <v>5590</v>
      </c>
      <c r="D234" s="434" t="s">
        <v>5591</v>
      </c>
      <c r="E234" s="435" t="s">
        <v>1368</v>
      </c>
      <c r="F234" s="435" t="s">
        <v>1369</v>
      </c>
      <c r="G234" s="442"/>
      <c r="H234" s="435" t="s">
        <v>1370</v>
      </c>
      <c r="I234" s="435" t="s">
        <v>1371</v>
      </c>
      <c r="J234" s="444"/>
      <c r="K234" s="435" t="s">
        <v>3078</v>
      </c>
      <c r="L234" s="442"/>
      <c r="M234" s="435" t="s">
        <v>1372</v>
      </c>
      <c r="N234" s="442"/>
      <c r="O234" s="438" t="s">
        <v>3080</v>
      </c>
      <c r="P234" s="434">
        <v>139</v>
      </c>
      <c r="Q234" s="434" t="s">
        <v>1373</v>
      </c>
      <c r="R234" s="434" t="s">
        <v>1374</v>
      </c>
      <c r="S234" s="435" t="s">
        <v>5582</v>
      </c>
    </row>
    <row r="235" spans="1:19" s="449" customFormat="1" ht="22.5">
      <c r="A235" s="440"/>
      <c r="B235" s="440">
        <v>1126</v>
      </c>
      <c r="C235" s="434" t="s">
        <v>5590</v>
      </c>
      <c r="D235" s="434" t="s">
        <v>5591</v>
      </c>
      <c r="E235" s="435" t="s">
        <v>1375</v>
      </c>
      <c r="F235" s="435" t="s">
        <v>1376</v>
      </c>
      <c r="G235" s="442"/>
      <c r="H235" s="435" t="s">
        <v>1377</v>
      </c>
      <c r="I235" s="435" t="s">
        <v>4242</v>
      </c>
      <c r="J235" s="435"/>
      <c r="K235" s="435" t="s">
        <v>3078</v>
      </c>
      <c r="L235" s="442"/>
      <c r="M235" s="435" t="s">
        <v>1378</v>
      </c>
      <c r="N235" s="442"/>
      <c r="O235" s="438" t="s">
        <v>5634</v>
      </c>
      <c r="P235" s="434">
        <v>310</v>
      </c>
      <c r="Q235" s="434" t="s">
        <v>1379</v>
      </c>
      <c r="R235" s="434" t="s">
        <v>1380</v>
      </c>
      <c r="S235" s="435" t="s">
        <v>5582</v>
      </c>
    </row>
    <row r="236" spans="1:19" s="449" customFormat="1" ht="22.5">
      <c r="A236" s="440"/>
      <c r="B236" s="440">
        <v>661</v>
      </c>
      <c r="C236" s="434" t="s">
        <v>5583</v>
      </c>
      <c r="D236" s="434" t="s">
        <v>5591</v>
      </c>
      <c r="E236" s="435" t="s">
        <v>1381</v>
      </c>
      <c r="F236" s="435" t="s">
        <v>1382</v>
      </c>
      <c r="G236" s="442"/>
      <c r="H236" s="435" t="s">
        <v>1383</v>
      </c>
      <c r="I236" s="435" t="s">
        <v>4242</v>
      </c>
      <c r="J236" s="444"/>
      <c r="K236" s="435" t="s">
        <v>3078</v>
      </c>
      <c r="L236" s="442"/>
      <c r="M236" s="435" t="s">
        <v>1384</v>
      </c>
      <c r="N236" s="442"/>
      <c r="O236" s="438" t="s">
        <v>5634</v>
      </c>
      <c r="P236" s="434">
        <v>236</v>
      </c>
      <c r="Q236" s="434" t="s">
        <v>1385</v>
      </c>
      <c r="R236" s="434" t="s">
        <v>1386</v>
      </c>
      <c r="S236" s="435" t="s">
        <v>5582</v>
      </c>
    </row>
    <row r="237" spans="1:19" s="449" customFormat="1" ht="22.5">
      <c r="A237" s="433"/>
      <c r="B237" s="433">
        <v>761</v>
      </c>
      <c r="C237" s="434" t="s">
        <v>3072</v>
      </c>
      <c r="D237" s="434" t="s">
        <v>3073</v>
      </c>
      <c r="E237" s="434" t="s">
        <v>1387</v>
      </c>
      <c r="F237" s="434" t="s">
        <v>1388</v>
      </c>
      <c r="G237" s="434"/>
      <c r="H237" s="434" t="s">
        <v>230</v>
      </c>
      <c r="I237" s="434" t="s">
        <v>4242</v>
      </c>
      <c r="J237" s="434"/>
      <c r="K237" s="435" t="s">
        <v>3078</v>
      </c>
      <c r="L237" s="434"/>
      <c r="M237" s="436" t="s">
        <v>1389</v>
      </c>
      <c r="N237" s="437"/>
      <c r="O237" s="438" t="s">
        <v>3080</v>
      </c>
      <c r="P237" s="434">
        <v>120</v>
      </c>
      <c r="Q237" s="434" t="s">
        <v>1390</v>
      </c>
      <c r="R237" s="434" t="s">
        <v>1391</v>
      </c>
      <c r="S237" s="435" t="s">
        <v>5582</v>
      </c>
    </row>
    <row r="238" spans="1:19" s="449" customFormat="1" ht="22.5">
      <c r="A238" s="433"/>
      <c r="B238" s="433">
        <v>3679</v>
      </c>
      <c r="C238" s="434" t="s">
        <v>5590</v>
      </c>
      <c r="D238" s="435" t="s">
        <v>3073</v>
      </c>
      <c r="E238" s="434" t="s">
        <v>1392</v>
      </c>
      <c r="F238" s="434" t="s">
        <v>1393</v>
      </c>
      <c r="G238" s="434"/>
      <c r="H238" s="434" t="s">
        <v>1377</v>
      </c>
      <c r="I238" s="434" t="s">
        <v>4242</v>
      </c>
      <c r="J238" s="434"/>
      <c r="K238" s="435" t="s">
        <v>3078</v>
      </c>
      <c r="L238" s="434"/>
      <c r="M238" s="436">
        <v>48174</v>
      </c>
      <c r="N238" s="437"/>
      <c r="O238" s="438" t="s">
        <v>5609</v>
      </c>
      <c r="P238" s="434">
        <v>359</v>
      </c>
      <c r="Q238" s="434" t="s">
        <v>1394</v>
      </c>
      <c r="R238" s="434" t="s">
        <v>1395</v>
      </c>
      <c r="S238" s="434" t="s">
        <v>5582</v>
      </c>
    </row>
    <row r="239" spans="1:19" s="449" customFormat="1" ht="22.5">
      <c r="A239" s="443">
        <v>5762</v>
      </c>
      <c r="B239" s="445">
        <v>3001</v>
      </c>
      <c r="C239" s="434" t="s">
        <v>3072</v>
      </c>
      <c r="D239" s="434" t="s">
        <v>5605</v>
      </c>
      <c r="E239" s="434" t="s">
        <v>1396</v>
      </c>
      <c r="F239" s="434" t="s">
        <v>1397</v>
      </c>
      <c r="G239" s="434"/>
      <c r="H239" s="434" t="s">
        <v>269</v>
      </c>
      <c r="I239" s="434" t="s">
        <v>4242</v>
      </c>
      <c r="J239" s="434"/>
      <c r="K239" s="434" t="s">
        <v>3078</v>
      </c>
      <c r="L239" s="434" t="s">
        <v>1398</v>
      </c>
      <c r="M239" s="437" t="s">
        <v>1399</v>
      </c>
      <c r="N239" s="437"/>
      <c r="O239" s="437" t="s">
        <v>5609</v>
      </c>
      <c r="P239" s="434">
        <v>453</v>
      </c>
      <c r="Q239" s="434" t="s">
        <v>1400</v>
      </c>
      <c r="R239" s="434" t="s">
        <v>1401</v>
      </c>
      <c r="S239" s="434" t="s">
        <v>5604</v>
      </c>
    </row>
    <row r="240" spans="1:19" s="449" customFormat="1" ht="22.5">
      <c r="A240" s="443">
        <v>5405</v>
      </c>
      <c r="B240" s="445">
        <v>1415</v>
      </c>
      <c r="C240" s="434" t="s">
        <v>5590</v>
      </c>
      <c r="D240" s="434" t="s">
        <v>5605</v>
      </c>
      <c r="E240" s="434" t="s">
        <v>1402</v>
      </c>
      <c r="F240" s="434" t="s">
        <v>1403</v>
      </c>
      <c r="G240" s="434"/>
      <c r="H240" s="434" t="s">
        <v>269</v>
      </c>
      <c r="I240" s="434" t="s">
        <v>4242</v>
      </c>
      <c r="J240" s="434"/>
      <c r="K240" s="450" t="s">
        <v>3078</v>
      </c>
      <c r="L240" s="434" t="s">
        <v>1398</v>
      </c>
      <c r="M240" s="437" t="s">
        <v>1404</v>
      </c>
      <c r="N240" s="437"/>
      <c r="O240" s="437" t="s">
        <v>5609</v>
      </c>
      <c r="P240" s="434">
        <v>404</v>
      </c>
      <c r="Q240" s="434" t="s">
        <v>1405</v>
      </c>
      <c r="R240" s="434" t="s">
        <v>1406</v>
      </c>
      <c r="S240" s="434" t="s">
        <v>5604</v>
      </c>
    </row>
    <row r="241" spans="1:19" ht="22.5">
      <c r="A241" s="440"/>
      <c r="B241" s="440">
        <v>1038</v>
      </c>
      <c r="C241" s="434" t="s">
        <v>5583</v>
      </c>
      <c r="D241" s="435" t="s">
        <v>5605</v>
      </c>
      <c r="E241" s="435" t="s">
        <v>1407</v>
      </c>
      <c r="F241" s="435" t="s">
        <v>1408</v>
      </c>
      <c r="G241" s="442"/>
      <c r="H241" s="435" t="s">
        <v>231</v>
      </c>
      <c r="I241" s="435" t="s">
        <v>4242</v>
      </c>
      <c r="J241" s="444"/>
      <c r="K241" s="435" t="s">
        <v>3078</v>
      </c>
      <c r="L241" s="442"/>
      <c r="M241" s="435" t="s">
        <v>1409</v>
      </c>
      <c r="N241" s="442"/>
      <c r="O241" s="438" t="s">
        <v>6274</v>
      </c>
      <c r="P241" s="434">
        <v>564</v>
      </c>
      <c r="Q241" s="434" t="s">
        <v>1410</v>
      </c>
      <c r="R241" s="434" t="s">
        <v>1411</v>
      </c>
      <c r="S241" s="435" t="s">
        <v>5582</v>
      </c>
    </row>
    <row r="242" spans="1:19" s="449" customFormat="1" ht="22.5">
      <c r="A242" s="433"/>
      <c r="B242" s="433">
        <v>3074</v>
      </c>
      <c r="C242" s="434" t="s">
        <v>3072</v>
      </c>
      <c r="D242" s="435" t="s">
        <v>5584</v>
      </c>
      <c r="E242" s="434" t="s">
        <v>1412</v>
      </c>
      <c r="F242" s="434" t="s">
        <v>1413</v>
      </c>
      <c r="G242" s="434"/>
      <c r="H242" s="434" t="s">
        <v>3357</v>
      </c>
      <c r="I242" s="434" t="s">
        <v>4263</v>
      </c>
      <c r="J242" s="434"/>
      <c r="K242" s="435" t="s">
        <v>3078</v>
      </c>
      <c r="L242" s="434"/>
      <c r="M242" s="436">
        <v>20171</v>
      </c>
      <c r="N242" s="437"/>
      <c r="O242" s="438" t="s">
        <v>5634</v>
      </c>
      <c r="P242" s="434">
        <v>314</v>
      </c>
      <c r="Q242" s="434" t="s">
        <v>1414</v>
      </c>
      <c r="R242" s="434" t="s">
        <v>1415</v>
      </c>
      <c r="S242" s="434" t="s">
        <v>5582</v>
      </c>
    </row>
    <row r="243" spans="1:19" ht="22.5">
      <c r="A243" s="433"/>
      <c r="B243" s="433">
        <v>3654</v>
      </c>
      <c r="C243" s="434" t="s">
        <v>5590</v>
      </c>
      <c r="D243" s="434" t="s">
        <v>5591</v>
      </c>
      <c r="E243" s="434" t="s">
        <v>1416</v>
      </c>
      <c r="F243" s="434" t="s">
        <v>1417</v>
      </c>
      <c r="G243" s="434"/>
      <c r="H243" s="434" t="s">
        <v>1418</v>
      </c>
      <c r="I243" s="434" t="s">
        <v>4263</v>
      </c>
      <c r="J243" s="434"/>
      <c r="K243" s="435" t="s">
        <v>3078</v>
      </c>
      <c r="L243" s="434"/>
      <c r="M243" s="436">
        <v>2114</v>
      </c>
      <c r="N243" s="437"/>
      <c r="O243" s="438" t="s">
        <v>5634</v>
      </c>
      <c r="P243" s="434">
        <v>298</v>
      </c>
      <c r="Q243" s="434" t="s">
        <v>1419</v>
      </c>
      <c r="R243" s="434" t="s">
        <v>1420</v>
      </c>
      <c r="S243" s="434" t="s">
        <v>5582</v>
      </c>
    </row>
    <row r="244" spans="1:19" ht="22.5">
      <c r="A244" s="443">
        <v>5969</v>
      </c>
      <c r="B244" s="433">
        <v>3554</v>
      </c>
      <c r="C244" s="434" t="s">
        <v>3072</v>
      </c>
      <c r="D244" s="434" t="s">
        <v>6318</v>
      </c>
      <c r="E244" s="434" t="s">
        <v>1421</v>
      </c>
      <c r="F244" s="434" t="s">
        <v>1422</v>
      </c>
      <c r="G244" s="434"/>
      <c r="H244" s="434" t="s">
        <v>3357</v>
      </c>
      <c r="I244" s="434" t="s">
        <v>4263</v>
      </c>
      <c r="J244" s="434"/>
      <c r="K244" s="434" t="s">
        <v>3078</v>
      </c>
      <c r="L244" s="434" t="s">
        <v>1423</v>
      </c>
      <c r="M244" s="436" t="s">
        <v>1424</v>
      </c>
      <c r="N244" s="437"/>
      <c r="O244" s="437" t="s">
        <v>3080</v>
      </c>
      <c r="P244" s="434">
        <v>60</v>
      </c>
      <c r="Q244" s="434" t="s">
        <v>1425</v>
      </c>
      <c r="R244" s="434" t="s">
        <v>1426</v>
      </c>
      <c r="S244" s="434" t="s">
        <v>5604</v>
      </c>
    </row>
    <row r="245" spans="1:19" ht="22.5">
      <c r="A245" s="440"/>
      <c r="B245" s="440">
        <v>1721</v>
      </c>
      <c r="C245" s="434" t="s">
        <v>3072</v>
      </c>
      <c r="D245" s="435" t="s">
        <v>6270</v>
      </c>
      <c r="E245" s="435" t="s">
        <v>1427</v>
      </c>
      <c r="F245" s="435" t="s">
        <v>1428</v>
      </c>
      <c r="G245" s="442"/>
      <c r="H245" s="435" t="s">
        <v>3357</v>
      </c>
      <c r="I245" s="435" t="s">
        <v>4263</v>
      </c>
      <c r="J245" s="435"/>
      <c r="K245" s="435" t="s">
        <v>3078</v>
      </c>
      <c r="L245" s="442"/>
      <c r="M245" s="447" t="s">
        <v>1429</v>
      </c>
      <c r="N245" s="442"/>
      <c r="O245" s="438" t="s">
        <v>5634</v>
      </c>
      <c r="P245" s="434">
        <v>205</v>
      </c>
      <c r="Q245" s="434" t="s">
        <v>1430</v>
      </c>
      <c r="R245" s="434" t="s">
        <v>1431</v>
      </c>
      <c r="S245" s="435" t="s">
        <v>5582</v>
      </c>
    </row>
    <row r="246" spans="1:19" s="449" customFormat="1" ht="22.5">
      <c r="A246" s="440"/>
      <c r="B246" s="440">
        <v>1774</v>
      </c>
      <c r="C246" s="434" t="s">
        <v>3072</v>
      </c>
      <c r="D246" s="435" t="s">
        <v>3073</v>
      </c>
      <c r="E246" s="435" t="s">
        <v>1432</v>
      </c>
      <c r="F246" s="435" t="s">
        <v>1433</v>
      </c>
      <c r="G246" s="442"/>
      <c r="H246" s="435" t="s">
        <v>1434</v>
      </c>
      <c r="I246" s="435" t="s">
        <v>4263</v>
      </c>
      <c r="J246" s="435"/>
      <c r="K246" s="435" t="s">
        <v>3078</v>
      </c>
      <c r="L246" s="442"/>
      <c r="M246" s="447" t="s">
        <v>1435</v>
      </c>
      <c r="N246" s="442"/>
      <c r="O246" s="438" t="s">
        <v>6274</v>
      </c>
      <c r="P246" s="434">
        <v>725</v>
      </c>
      <c r="Q246" s="434" t="s">
        <v>1436</v>
      </c>
      <c r="R246" s="434" t="s">
        <v>1437</v>
      </c>
      <c r="S246" s="435" t="s">
        <v>5582</v>
      </c>
    </row>
    <row r="247" spans="1:19" ht="22.5">
      <c r="A247" s="433"/>
      <c r="B247" s="433">
        <v>1546</v>
      </c>
      <c r="C247" s="434" t="s">
        <v>3072</v>
      </c>
      <c r="D247" s="435" t="s">
        <v>3073</v>
      </c>
      <c r="E247" s="434" t="s">
        <v>1438</v>
      </c>
      <c r="F247" s="434" t="s">
        <v>1439</v>
      </c>
      <c r="G247" s="434"/>
      <c r="H247" s="434" t="s">
        <v>3357</v>
      </c>
      <c r="I247" s="434" t="s">
        <v>4263</v>
      </c>
      <c r="J247" s="434"/>
      <c r="K247" s="435" t="s">
        <v>3078</v>
      </c>
      <c r="L247" s="434"/>
      <c r="M247" s="436" t="s">
        <v>1440</v>
      </c>
      <c r="N247" s="437"/>
      <c r="O247" s="438" t="s">
        <v>3080</v>
      </c>
      <c r="P247" s="434">
        <v>117</v>
      </c>
      <c r="Q247" s="434" t="s">
        <v>1441</v>
      </c>
      <c r="R247" s="434" t="s">
        <v>1442</v>
      </c>
      <c r="S247" s="453" t="s">
        <v>5582</v>
      </c>
    </row>
    <row r="248" spans="1:19" s="449" customFormat="1" ht="22.5">
      <c r="A248" s="440"/>
      <c r="B248" s="440">
        <v>1324</v>
      </c>
      <c r="C248" s="434" t="s">
        <v>5583</v>
      </c>
      <c r="D248" s="435" t="s">
        <v>3073</v>
      </c>
      <c r="E248" s="435" t="s">
        <v>1443</v>
      </c>
      <c r="F248" s="435" t="s">
        <v>1444</v>
      </c>
      <c r="G248" s="442"/>
      <c r="H248" s="435" t="s">
        <v>1445</v>
      </c>
      <c r="I248" s="435" t="s">
        <v>4263</v>
      </c>
      <c r="J248" s="435"/>
      <c r="K248" s="435" t="s">
        <v>3078</v>
      </c>
      <c r="L248" s="442"/>
      <c r="M248" s="435" t="s">
        <v>1446</v>
      </c>
      <c r="N248" s="442"/>
      <c r="O248" s="438" t="s">
        <v>3080</v>
      </c>
      <c r="P248" s="434">
        <v>158</v>
      </c>
      <c r="Q248" s="434" t="s">
        <v>1447</v>
      </c>
      <c r="R248" s="434" t="s">
        <v>1448</v>
      </c>
      <c r="S248" s="435" t="s">
        <v>5582</v>
      </c>
    </row>
    <row r="249" spans="1:19" s="449" customFormat="1" ht="22.5">
      <c r="A249" s="433"/>
      <c r="B249" s="433">
        <v>3077</v>
      </c>
      <c r="C249" s="434" t="s">
        <v>5583</v>
      </c>
      <c r="D249" s="435" t="s">
        <v>3073</v>
      </c>
      <c r="E249" s="434" t="s">
        <v>1449</v>
      </c>
      <c r="F249" s="434" t="s">
        <v>1450</v>
      </c>
      <c r="G249" s="434"/>
      <c r="H249" s="434" t="s">
        <v>1451</v>
      </c>
      <c r="I249" s="434" t="s">
        <v>4263</v>
      </c>
      <c r="J249" s="434"/>
      <c r="K249" s="435" t="s">
        <v>3078</v>
      </c>
      <c r="L249" s="434"/>
      <c r="M249" s="436">
        <v>60018</v>
      </c>
      <c r="N249" s="437"/>
      <c r="O249" s="438" t="s">
        <v>5634</v>
      </c>
      <c r="P249" s="434">
        <v>251</v>
      </c>
      <c r="Q249" s="434" t="s">
        <v>1452</v>
      </c>
      <c r="R249" s="434"/>
      <c r="S249" s="434" t="s">
        <v>5582</v>
      </c>
    </row>
    <row r="250" spans="1:19" ht="22.5">
      <c r="A250" s="443">
        <v>5748</v>
      </c>
      <c r="B250" s="433">
        <v>3019</v>
      </c>
      <c r="C250" s="434" t="s">
        <v>3072</v>
      </c>
      <c r="D250" s="434" t="s">
        <v>6300</v>
      </c>
      <c r="E250" s="434" t="s">
        <v>1453</v>
      </c>
      <c r="F250" s="434" t="s">
        <v>1454</v>
      </c>
      <c r="G250" s="434"/>
      <c r="H250" s="434" t="s">
        <v>3357</v>
      </c>
      <c r="I250" s="434" t="s">
        <v>4263</v>
      </c>
      <c r="J250" s="434"/>
      <c r="K250" s="434" t="s">
        <v>3078</v>
      </c>
      <c r="L250" s="434" t="s">
        <v>1423</v>
      </c>
      <c r="M250" s="436">
        <v>55402</v>
      </c>
      <c r="N250" s="437"/>
      <c r="O250" s="437" t="s">
        <v>5634</v>
      </c>
      <c r="P250" s="434">
        <v>229</v>
      </c>
      <c r="Q250" s="434" t="s">
        <v>1455</v>
      </c>
      <c r="R250" s="434" t="s">
        <v>1456</v>
      </c>
      <c r="S250" s="434" t="s">
        <v>5604</v>
      </c>
    </row>
    <row r="251" spans="1:19" s="449" customFormat="1" ht="22.5">
      <c r="A251" s="440"/>
      <c r="B251" s="440">
        <v>1799</v>
      </c>
      <c r="C251" s="434" t="s">
        <v>5583</v>
      </c>
      <c r="D251" s="435" t="s">
        <v>5605</v>
      </c>
      <c r="E251" s="435" t="s">
        <v>1457</v>
      </c>
      <c r="F251" s="435" t="s">
        <v>1458</v>
      </c>
      <c r="G251" s="442"/>
      <c r="H251" s="435" t="s">
        <v>3357</v>
      </c>
      <c r="I251" s="435" t="s">
        <v>4263</v>
      </c>
      <c r="J251" s="444"/>
      <c r="K251" s="435" t="s">
        <v>3078</v>
      </c>
      <c r="L251" s="442"/>
      <c r="M251" s="447" t="s">
        <v>1459</v>
      </c>
      <c r="N251" s="442"/>
      <c r="O251" s="438" t="s">
        <v>3080</v>
      </c>
      <c r="P251" s="434">
        <v>132</v>
      </c>
      <c r="Q251" s="434" t="s">
        <v>1460</v>
      </c>
      <c r="R251" s="434" t="s">
        <v>1461</v>
      </c>
      <c r="S251" s="435" t="s">
        <v>5582</v>
      </c>
    </row>
    <row r="252" spans="1:19" s="449" customFormat="1" ht="22.5">
      <c r="A252" s="440"/>
      <c r="B252" s="440">
        <v>1567</v>
      </c>
      <c r="C252" s="434" t="s">
        <v>5590</v>
      </c>
      <c r="D252" s="434" t="s">
        <v>5591</v>
      </c>
      <c r="E252" s="435" t="s">
        <v>1462</v>
      </c>
      <c r="F252" s="435" t="s">
        <v>1463</v>
      </c>
      <c r="G252" s="442"/>
      <c r="H252" s="435" t="s">
        <v>267</v>
      </c>
      <c r="I252" s="435" t="s">
        <v>4243</v>
      </c>
      <c r="J252" s="435"/>
      <c r="K252" s="435" t="s">
        <v>3078</v>
      </c>
      <c r="L252" s="442"/>
      <c r="M252" s="435" t="s">
        <v>1464</v>
      </c>
      <c r="N252" s="442"/>
      <c r="O252" s="438" t="s">
        <v>5634</v>
      </c>
      <c r="P252" s="434">
        <v>226</v>
      </c>
      <c r="Q252" s="434" t="s">
        <v>1465</v>
      </c>
      <c r="R252" s="434" t="s">
        <v>1466</v>
      </c>
      <c r="S252" s="435" t="s">
        <v>5582</v>
      </c>
    </row>
    <row r="253" spans="1:19" s="449" customFormat="1" ht="22.5">
      <c r="A253" s="433"/>
      <c r="B253" s="433">
        <v>1233</v>
      </c>
      <c r="C253" s="434" t="s">
        <v>5583</v>
      </c>
      <c r="D253" s="435" t="s">
        <v>3073</v>
      </c>
      <c r="E253" s="434" t="s">
        <v>1467</v>
      </c>
      <c r="F253" s="434" t="s">
        <v>1468</v>
      </c>
      <c r="G253" s="434"/>
      <c r="H253" s="434" t="s">
        <v>1962</v>
      </c>
      <c r="I253" s="434" t="s">
        <v>4243</v>
      </c>
      <c r="J253" s="434"/>
      <c r="K253" s="435" t="s">
        <v>3078</v>
      </c>
      <c r="L253" s="434"/>
      <c r="M253" s="436" t="s">
        <v>1469</v>
      </c>
      <c r="N253" s="437"/>
      <c r="O253" s="438" t="s">
        <v>3080</v>
      </c>
      <c r="P253" s="434">
        <v>200</v>
      </c>
      <c r="Q253" s="434" t="s">
        <v>1470</v>
      </c>
      <c r="R253" s="434" t="s">
        <v>1471</v>
      </c>
      <c r="S253" s="434" t="s">
        <v>5582</v>
      </c>
    </row>
    <row r="254" spans="1:19" ht="22.5">
      <c r="A254" s="443">
        <v>5370</v>
      </c>
      <c r="B254" s="445">
        <v>1364</v>
      </c>
      <c r="C254" s="434" t="s">
        <v>3072</v>
      </c>
      <c r="D254" s="434" t="s">
        <v>3073</v>
      </c>
      <c r="E254" s="434" t="s">
        <v>1472</v>
      </c>
      <c r="F254" s="434" t="s">
        <v>1473</v>
      </c>
      <c r="G254" s="434"/>
      <c r="H254" s="434" t="s">
        <v>270</v>
      </c>
      <c r="I254" s="434" t="s">
        <v>4243</v>
      </c>
      <c r="J254" s="450"/>
      <c r="K254" s="437" t="s">
        <v>3078</v>
      </c>
      <c r="L254" s="434" t="s">
        <v>1474</v>
      </c>
      <c r="M254" s="437" t="s">
        <v>1475</v>
      </c>
      <c r="N254" s="437"/>
      <c r="O254" s="437" t="s">
        <v>5634</v>
      </c>
      <c r="P254" s="434">
        <v>288</v>
      </c>
      <c r="Q254" s="434" t="s">
        <v>1476</v>
      </c>
      <c r="R254" s="434" t="s">
        <v>1477</v>
      </c>
      <c r="S254" s="434" t="s">
        <v>5604</v>
      </c>
    </row>
    <row r="255" spans="1:19" ht="22.5">
      <c r="A255" s="433"/>
      <c r="B255" s="433">
        <v>95</v>
      </c>
      <c r="C255" s="434" t="s">
        <v>5583</v>
      </c>
      <c r="D255" s="434" t="s">
        <v>3073</v>
      </c>
      <c r="E255" s="434" t="s">
        <v>1478</v>
      </c>
      <c r="F255" s="434" t="s">
        <v>1479</v>
      </c>
      <c r="G255" s="434"/>
      <c r="H255" s="434" t="s">
        <v>267</v>
      </c>
      <c r="I255" s="434" t="s">
        <v>4243</v>
      </c>
      <c r="J255" s="434"/>
      <c r="K255" s="435" t="s">
        <v>3078</v>
      </c>
      <c r="L255" s="434"/>
      <c r="M255" s="436" t="s">
        <v>1480</v>
      </c>
      <c r="N255" s="437"/>
      <c r="O255" s="438" t="s">
        <v>5634</v>
      </c>
      <c r="P255" s="434">
        <v>251</v>
      </c>
      <c r="Q255" s="434" t="s">
        <v>1481</v>
      </c>
      <c r="R255" s="434" t="s">
        <v>1482</v>
      </c>
      <c r="S255" s="435" t="s">
        <v>5582</v>
      </c>
    </row>
    <row r="256" spans="1:19" s="449" customFormat="1" ht="22.5">
      <c r="A256" s="440"/>
      <c r="B256" s="440">
        <v>795</v>
      </c>
      <c r="C256" s="434" t="s">
        <v>5583</v>
      </c>
      <c r="D256" s="435" t="s">
        <v>3073</v>
      </c>
      <c r="E256" s="435" t="s">
        <v>1483</v>
      </c>
      <c r="F256" s="435" t="s">
        <v>1484</v>
      </c>
      <c r="G256" s="442"/>
      <c r="H256" s="435" t="s">
        <v>1962</v>
      </c>
      <c r="I256" s="435" t="s">
        <v>4243</v>
      </c>
      <c r="J256" s="444"/>
      <c r="K256" s="435" t="s">
        <v>3078</v>
      </c>
      <c r="L256" s="442"/>
      <c r="M256" s="435">
        <v>7114</v>
      </c>
      <c r="N256" s="442"/>
      <c r="O256" s="438" t="s">
        <v>6274</v>
      </c>
      <c r="P256" s="434">
        <v>503</v>
      </c>
      <c r="Q256" s="434" t="s">
        <v>1485</v>
      </c>
      <c r="R256" s="434" t="s">
        <v>1486</v>
      </c>
      <c r="S256" s="435" t="s">
        <v>5582</v>
      </c>
    </row>
    <row r="257" spans="1:19" s="449" customFormat="1" ht="22.5">
      <c r="A257" s="440"/>
      <c r="B257" s="440">
        <v>804</v>
      </c>
      <c r="C257" s="434" t="s">
        <v>5583</v>
      </c>
      <c r="D257" s="435" t="s">
        <v>3073</v>
      </c>
      <c r="E257" s="435" t="s">
        <v>1487</v>
      </c>
      <c r="F257" s="435" t="s">
        <v>1488</v>
      </c>
      <c r="G257" s="442"/>
      <c r="H257" s="435" t="s">
        <v>1962</v>
      </c>
      <c r="I257" s="435" t="s">
        <v>4243</v>
      </c>
      <c r="J257" s="444"/>
      <c r="K257" s="435" t="s">
        <v>3078</v>
      </c>
      <c r="L257" s="442"/>
      <c r="M257" s="435" t="s">
        <v>1489</v>
      </c>
      <c r="N257" s="442"/>
      <c r="O257" s="438" t="s">
        <v>5634</v>
      </c>
      <c r="P257" s="434">
        <v>235</v>
      </c>
      <c r="Q257" s="434" t="s">
        <v>1490</v>
      </c>
      <c r="R257" s="434" t="s">
        <v>1491</v>
      </c>
      <c r="S257" s="435" t="s">
        <v>5582</v>
      </c>
    </row>
    <row r="258" spans="1:19" s="449" customFormat="1" ht="22.5">
      <c r="A258" s="443">
        <v>5062</v>
      </c>
      <c r="B258" s="433">
        <v>1039</v>
      </c>
      <c r="C258" s="434" t="s">
        <v>5597</v>
      </c>
      <c r="D258" s="434" t="s">
        <v>5605</v>
      </c>
      <c r="E258" s="434" t="s">
        <v>1492</v>
      </c>
      <c r="F258" s="434" t="s">
        <v>1493</v>
      </c>
      <c r="G258" s="434"/>
      <c r="H258" s="434" t="s">
        <v>267</v>
      </c>
      <c r="I258" s="434" t="s">
        <v>4243</v>
      </c>
      <c r="J258" s="434"/>
      <c r="K258" s="434" t="s">
        <v>3078</v>
      </c>
      <c r="L258" s="434" t="s">
        <v>1173</v>
      </c>
      <c r="M258" s="436">
        <v>64108</v>
      </c>
      <c r="N258" s="437"/>
      <c r="O258" s="437" t="s">
        <v>6274</v>
      </c>
      <c r="P258" s="434">
        <v>724</v>
      </c>
      <c r="Q258" s="434" t="s">
        <v>1494</v>
      </c>
      <c r="R258" s="434" t="s">
        <v>1495</v>
      </c>
      <c r="S258" s="434" t="s">
        <v>5604</v>
      </c>
    </row>
    <row r="259" spans="1:19" ht="22.5">
      <c r="A259" s="433"/>
      <c r="B259" s="433">
        <v>3402</v>
      </c>
      <c r="C259" s="434" t="s">
        <v>3072</v>
      </c>
      <c r="D259" s="434" t="s">
        <v>5591</v>
      </c>
      <c r="E259" s="434" t="s">
        <v>1496</v>
      </c>
      <c r="F259" s="434" t="s">
        <v>1497</v>
      </c>
      <c r="G259" s="434"/>
      <c r="H259" s="434" t="s">
        <v>7481</v>
      </c>
      <c r="I259" s="434" t="s">
        <v>5929</v>
      </c>
      <c r="J259" s="434"/>
      <c r="K259" s="435" t="s">
        <v>3078</v>
      </c>
      <c r="L259" s="434"/>
      <c r="M259" s="439" t="s">
        <v>1498</v>
      </c>
      <c r="N259" s="437"/>
      <c r="O259" s="438" t="s">
        <v>5634</v>
      </c>
      <c r="P259" s="434">
        <v>322</v>
      </c>
      <c r="Q259" s="434" t="s">
        <v>1499</v>
      </c>
      <c r="R259" s="434" t="s">
        <v>1500</v>
      </c>
      <c r="S259" s="434" t="s">
        <v>5582</v>
      </c>
    </row>
    <row r="260" spans="1:19" s="454" customFormat="1" ht="22.5">
      <c r="A260" s="433"/>
      <c r="B260" s="433">
        <v>3411</v>
      </c>
      <c r="C260" s="434" t="s">
        <v>5583</v>
      </c>
      <c r="D260" s="435" t="s">
        <v>5584</v>
      </c>
      <c r="E260" s="434" t="s">
        <v>1501</v>
      </c>
      <c r="F260" s="434" t="s">
        <v>1502</v>
      </c>
      <c r="G260" s="434"/>
      <c r="H260" s="434" t="s">
        <v>1503</v>
      </c>
      <c r="I260" s="434" t="s">
        <v>4244</v>
      </c>
      <c r="J260" s="434"/>
      <c r="K260" s="435" t="s">
        <v>3078</v>
      </c>
      <c r="L260" s="434"/>
      <c r="M260" s="436" t="s">
        <v>1504</v>
      </c>
      <c r="N260" s="437"/>
      <c r="O260" s="438" t="s">
        <v>3080</v>
      </c>
      <c r="P260" s="434">
        <v>124</v>
      </c>
      <c r="Q260" s="434" t="s">
        <v>1505</v>
      </c>
      <c r="R260" s="434" t="s">
        <v>1506</v>
      </c>
      <c r="S260" s="434" t="s">
        <v>5582</v>
      </c>
    </row>
    <row r="261" spans="1:19" s="449" customFormat="1" ht="22.5">
      <c r="A261" s="433"/>
      <c r="B261" s="433">
        <v>3363</v>
      </c>
      <c r="C261" s="434" t="s">
        <v>5583</v>
      </c>
      <c r="D261" s="434" t="s">
        <v>5584</v>
      </c>
      <c r="E261" s="434" t="s">
        <v>1507</v>
      </c>
      <c r="F261" s="434" t="s">
        <v>1508</v>
      </c>
      <c r="G261" s="434"/>
      <c r="H261" s="434" t="s">
        <v>271</v>
      </c>
      <c r="I261" s="434" t="s">
        <v>4244</v>
      </c>
      <c r="J261" s="434"/>
      <c r="K261" s="435" t="s">
        <v>3078</v>
      </c>
      <c r="L261" s="434"/>
      <c r="M261" s="439" t="s">
        <v>1509</v>
      </c>
      <c r="N261" s="437"/>
      <c r="O261" s="438" t="s">
        <v>5609</v>
      </c>
      <c r="P261" s="434">
        <v>417</v>
      </c>
      <c r="Q261" s="434" t="s">
        <v>1510</v>
      </c>
      <c r="R261" s="434" t="s">
        <v>1511</v>
      </c>
      <c r="S261" s="434" t="s">
        <v>5582</v>
      </c>
    </row>
    <row r="262" spans="1:19" s="449" customFormat="1" ht="22.5">
      <c r="A262" s="440"/>
      <c r="B262" s="440">
        <v>3007</v>
      </c>
      <c r="C262" s="434" t="s">
        <v>3072</v>
      </c>
      <c r="D262" s="435" t="s">
        <v>5584</v>
      </c>
      <c r="E262" s="435" t="s">
        <v>1512</v>
      </c>
      <c r="F262" s="435" t="s">
        <v>1513</v>
      </c>
      <c r="G262" s="442"/>
      <c r="H262" s="435" t="s">
        <v>271</v>
      </c>
      <c r="I262" s="435" t="s">
        <v>4244</v>
      </c>
      <c r="J262" s="444"/>
      <c r="K262" s="435" t="s">
        <v>3078</v>
      </c>
      <c r="L262" s="442"/>
      <c r="M262" s="447">
        <v>80021</v>
      </c>
      <c r="N262" s="442"/>
      <c r="O262" s="438" t="s">
        <v>3080</v>
      </c>
      <c r="P262" s="434">
        <v>139</v>
      </c>
      <c r="Q262" s="434" t="s">
        <v>1514</v>
      </c>
      <c r="R262" s="434" t="s">
        <v>1515</v>
      </c>
      <c r="S262" s="435" t="s">
        <v>5582</v>
      </c>
    </row>
    <row r="263" spans="1:19" s="449" customFormat="1" ht="22.5">
      <c r="A263" s="433"/>
      <c r="B263" s="433">
        <v>3063</v>
      </c>
      <c r="C263" s="434" t="s">
        <v>3072</v>
      </c>
      <c r="D263" s="434" t="s">
        <v>5591</v>
      </c>
      <c r="E263" s="434" t="s">
        <v>1516</v>
      </c>
      <c r="F263" s="434" t="s">
        <v>1517</v>
      </c>
      <c r="G263" s="434"/>
      <c r="H263" s="434" t="s">
        <v>1989</v>
      </c>
      <c r="I263" s="434" t="s">
        <v>4244</v>
      </c>
      <c r="J263" s="434"/>
      <c r="K263" s="435" t="s">
        <v>3078</v>
      </c>
      <c r="L263" s="434"/>
      <c r="M263" s="436" t="s">
        <v>1518</v>
      </c>
      <c r="N263" s="437"/>
      <c r="O263" s="438" t="s">
        <v>3080</v>
      </c>
      <c r="P263" s="434">
        <v>76</v>
      </c>
      <c r="Q263" s="434" t="s">
        <v>1519</v>
      </c>
      <c r="R263" s="434" t="s">
        <v>1520</v>
      </c>
      <c r="S263" s="434" t="s">
        <v>5582</v>
      </c>
    </row>
    <row r="264" spans="1:19" s="449" customFormat="1" ht="22.5">
      <c r="A264" s="440"/>
      <c r="B264" s="440">
        <v>1989</v>
      </c>
      <c r="C264" s="434" t="s">
        <v>3072</v>
      </c>
      <c r="D264" s="434" t="s">
        <v>5591</v>
      </c>
      <c r="E264" s="435" t="s">
        <v>1521</v>
      </c>
      <c r="F264" s="435" t="s">
        <v>1522</v>
      </c>
      <c r="G264" s="442"/>
      <c r="H264" s="435" t="s">
        <v>271</v>
      </c>
      <c r="I264" s="435" t="s">
        <v>4244</v>
      </c>
      <c r="J264" s="444"/>
      <c r="K264" s="435" t="s">
        <v>3078</v>
      </c>
      <c r="L264" s="442"/>
      <c r="M264" s="447" t="s">
        <v>1523</v>
      </c>
      <c r="N264" s="442"/>
      <c r="O264" s="438" t="s">
        <v>5634</v>
      </c>
      <c r="P264" s="434">
        <v>289</v>
      </c>
      <c r="Q264" s="434" t="s">
        <v>3989</v>
      </c>
      <c r="R264" s="434" t="s">
        <v>3990</v>
      </c>
      <c r="S264" s="435" t="s">
        <v>5582</v>
      </c>
    </row>
    <row r="265" spans="1:19" s="449" customFormat="1" ht="22.5">
      <c r="A265" s="433"/>
      <c r="B265" s="433">
        <v>3299</v>
      </c>
      <c r="C265" s="434" t="s">
        <v>5583</v>
      </c>
      <c r="D265" s="434" t="s">
        <v>5591</v>
      </c>
      <c r="E265" s="434" t="s">
        <v>3991</v>
      </c>
      <c r="F265" s="434" t="s">
        <v>3992</v>
      </c>
      <c r="G265" s="434"/>
      <c r="H265" s="434" t="s">
        <v>3993</v>
      </c>
      <c r="I265" s="434" t="s">
        <v>4244</v>
      </c>
      <c r="J265" s="434"/>
      <c r="K265" s="435" t="s">
        <v>3078</v>
      </c>
      <c r="L265" s="434"/>
      <c r="M265" s="439">
        <v>68131</v>
      </c>
      <c r="N265" s="437"/>
      <c r="O265" s="438" t="s">
        <v>3080</v>
      </c>
      <c r="P265" s="434">
        <v>132</v>
      </c>
      <c r="Q265" s="434" t="s">
        <v>3994</v>
      </c>
      <c r="R265" s="434" t="s">
        <v>3995</v>
      </c>
      <c r="S265" s="434" t="s">
        <v>5582</v>
      </c>
    </row>
    <row r="266" spans="1:19" s="449" customFormat="1" ht="22.5">
      <c r="A266" s="440"/>
      <c r="B266" s="440">
        <v>1712</v>
      </c>
      <c r="C266" s="434" t="s">
        <v>5583</v>
      </c>
      <c r="D266" s="434" t="s">
        <v>5591</v>
      </c>
      <c r="E266" s="435" t="s">
        <v>3996</v>
      </c>
      <c r="F266" s="435" t="s">
        <v>3997</v>
      </c>
      <c r="G266" s="442"/>
      <c r="H266" s="435" t="s">
        <v>2009</v>
      </c>
      <c r="I266" s="435" t="s">
        <v>4244</v>
      </c>
      <c r="J266" s="435"/>
      <c r="K266" s="435" t="s">
        <v>3078</v>
      </c>
      <c r="L266" s="442"/>
      <c r="M266" s="447" t="s">
        <v>3998</v>
      </c>
      <c r="N266" s="442"/>
      <c r="O266" s="438" t="s">
        <v>3080</v>
      </c>
      <c r="P266" s="434">
        <v>158</v>
      </c>
      <c r="Q266" s="434" t="s">
        <v>3999</v>
      </c>
      <c r="R266" s="434" t="s">
        <v>4000</v>
      </c>
      <c r="S266" s="435" t="s">
        <v>5582</v>
      </c>
    </row>
    <row r="267" spans="1:19" s="449" customFormat="1" ht="22.5">
      <c r="A267" s="433"/>
      <c r="B267" s="433">
        <v>3298</v>
      </c>
      <c r="C267" s="434" t="s">
        <v>5590</v>
      </c>
      <c r="D267" s="434" t="s">
        <v>5591</v>
      </c>
      <c r="E267" s="434" t="s">
        <v>4001</v>
      </c>
      <c r="F267" s="434" t="s">
        <v>4002</v>
      </c>
      <c r="G267" s="434"/>
      <c r="H267" s="434" t="s">
        <v>4003</v>
      </c>
      <c r="I267" s="434" t="s">
        <v>4244</v>
      </c>
      <c r="J267" s="434"/>
      <c r="K267" s="435" t="s">
        <v>3078</v>
      </c>
      <c r="L267" s="434"/>
      <c r="M267" s="439">
        <v>27517</v>
      </c>
      <c r="N267" s="437"/>
      <c r="O267" s="438" t="s">
        <v>3080</v>
      </c>
      <c r="P267" s="434">
        <v>130</v>
      </c>
      <c r="Q267" s="434" t="s">
        <v>4004</v>
      </c>
      <c r="R267" s="434" t="s">
        <v>4005</v>
      </c>
      <c r="S267" s="434" t="s">
        <v>5582</v>
      </c>
    </row>
    <row r="268" spans="1:19" s="449" customFormat="1" ht="22.5">
      <c r="A268" s="440"/>
      <c r="B268" s="440">
        <v>1558</v>
      </c>
      <c r="C268" s="434" t="s">
        <v>5616</v>
      </c>
      <c r="D268" s="435" t="s">
        <v>6270</v>
      </c>
      <c r="E268" s="435" t="s">
        <v>4006</v>
      </c>
      <c r="F268" s="435" t="s">
        <v>4007</v>
      </c>
      <c r="G268" s="442"/>
      <c r="H268" s="435" t="s">
        <v>271</v>
      </c>
      <c r="I268" s="435" t="s">
        <v>4244</v>
      </c>
      <c r="J268" s="435"/>
      <c r="K268" s="435" t="s">
        <v>3078</v>
      </c>
      <c r="L268" s="442"/>
      <c r="M268" s="442" t="s">
        <v>4008</v>
      </c>
      <c r="N268" s="442"/>
      <c r="O268" s="438" t="s">
        <v>5634</v>
      </c>
      <c r="P268" s="434">
        <v>236</v>
      </c>
      <c r="Q268" s="434" t="s">
        <v>4009</v>
      </c>
      <c r="R268" s="434" t="s">
        <v>4010</v>
      </c>
      <c r="S268" s="435" t="s">
        <v>5582</v>
      </c>
    </row>
    <row r="269" spans="1:19" s="449" customFormat="1" ht="22.5">
      <c r="A269" s="440"/>
      <c r="B269" s="440">
        <v>677</v>
      </c>
      <c r="C269" s="434" t="s">
        <v>5583</v>
      </c>
      <c r="D269" s="435" t="s">
        <v>3073</v>
      </c>
      <c r="E269" s="435" t="s">
        <v>4011</v>
      </c>
      <c r="F269" s="435" t="s">
        <v>4012</v>
      </c>
      <c r="G269" s="442"/>
      <c r="H269" s="435" t="s">
        <v>4013</v>
      </c>
      <c r="I269" s="435" t="s">
        <v>4244</v>
      </c>
      <c r="J269" s="444"/>
      <c r="K269" s="435" t="s">
        <v>3078</v>
      </c>
      <c r="L269" s="442"/>
      <c r="M269" s="435" t="s">
        <v>4014</v>
      </c>
      <c r="N269" s="442"/>
      <c r="O269" s="438" t="s">
        <v>6274</v>
      </c>
      <c r="P269" s="434">
        <v>733</v>
      </c>
      <c r="Q269" s="434" t="s">
        <v>4015</v>
      </c>
      <c r="R269" s="434" t="s">
        <v>4016</v>
      </c>
      <c r="S269" s="435" t="s">
        <v>5582</v>
      </c>
    </row>
    <row r="270" spans="1:19" s="449" customFormat="1" ht="22.5">
      <c r="A270" s="433"/>
      <c r="B270" s="433">
        <v>1124</v>
      </c>
      <c r="C270" s="434" t="s">
        <v>5583</v>
      </c>
      <c r="D270" s="434" t="s">
        <v>3073</v>
      </c>
      <c r="E270" s="434" t="s">
        <v>4017</v>
      </c>
      <c r="F270" s="434" t="s">
        <v>4018</v>
      </c>
      <c r="G270" s="434"/>
      <c r="H270" s="434" t="s">
        <v>1503</v>
      </c>
      <c r="I270" s="434" t="s">
        <v>4244</v>
      </c>
      <c r="J270" s="434"/>
      <c r="K270" s="435" t="s">
        <v>3078</v>
      </c>
      <c r="L270" s="434"/>
      <c r="M270" s="436" t="s">
        <v>4019</v>
      </c>
      <c r="N270" s="437"/>
      <c r="O270" s="438" t="s">
        <v>3080</v>
      </c>
      <c r="P270" s="434">
        <v>164</v>
      </c>
      <c r="Q270" s="434" t="s">
        <v>4020</v>
      </c>
      <c r="R270" s="434" t="s">
        <v>4021</v>
      </c>
      <c r="S270" s="434" t="s">
        <v>5582</v>
      </c>
    </row>
    <row r="271" spans="1:19" s="449" customFormat="1" ht="22.5">
      <c r="A271" s="440"/>
      <c r="B271" s="440">
        <v>942</v>
      </c>
      <c r="C271" s="434" t="s">
        <v>5590</v>
      </c>
      <c r="D271" s="435" t="s">
        <v>3073</v>
      </c>
      <c r="E271" s="435" t="s">
        <v>4022</v>
      </c>
      <c r="F271" s="435" t="s">
        <v>4023</v>
      </c>
      <c r="G271" s="442"/>
      <c r="H271" s="435" t="s">
        <v>271</v>
      </c>
      <c r="I271" s="435" t="s">
        <v>4244</v>
      </c>
      <c r="J271" s="435"/>
      <c r="K271" s="435" t="s">
        <v>3078</v>
      </c>
      <c r="L271" s="442"/>
      <c r="M271" s="435" t="s">
        <v>4024</v>
      </c>
      <c r="N271" s="442"/>
      <c r="O271" s="438" t="s">
        <v>5634</v>
      </c>
      <c r="P271" s="434">
        <v>210</v>
      </c>
      <c r="Q271" s="434" t="s">
        <v>4025</v>
      </c>
      <c r="R271" s="434" t="s">
        <v>4026</v>
      </c>
      <c r="S271" s="435" t="s">
        <v>5582</v>
      </c>
    </row>
    <row r="272" spans="1:19" s="452" customFormat="1" ht="22.5">
      <c r="A272" s="440"/>
      <c r="B272" s="440">
        <v>1224</v>
      </c>
      <c r="C272" s="434" t="s">
        <v>5597</v>
      </c>
      <c r="D272" s="435" t="s">
        <v>3073</v>
      </c>
      <c r="E272" s="435" t="s">
        <v>4027</v>
      </c>
      <c r="F272" s="435" t="s">
        <v>4028</v>
      </c>
      <c r="G272" s="442"/>
      <c r="H272" s="435" t="s">
        <v>2003</v>
      </c>
      <c r="I272" s="435" t="s">
        <v>4244</v>
      </c>
      <c r="J272" s="435"/>
      <c r="K272" s="435" t="s">
        <v>3078</v>
      </c>
      <c r="L272" s="442"/>
      <c r="M272" s="435" t="s">
        <v>4029</v>
      </c>
      <c r="N272" s="442"/>
      <c r="O272" s="438" t="s">
        <v>3080</v>
      </c>
      <c r="P272" s="434">
        <v>150</v>
      </c>
      <c r="Q272" s="434" t="s">
        <v>4030</v>
      </c>
      <c r="R272" s="434" t="s">
        <v>4031</v>
      </c>
      <c r="S272" s="435" t="s">
        <v>5582</v>
      </c>
    </row>
    <row r="273" spans="1:19" s="454" customFormat="1" ht="22.5">
      <c r="A273" s="440"/>
      <c r="B273" s="440">
        <v>13</v>
      </c>
      <c r="C273" s="434" t="s">
        <v>5590</v>
      </c>
      <c r="D273" s="435" t="s">
        <v>3073</v>
      </c>
      <c r="E273" s="435" t="s">
        <v>4032</v>
      </c>
      <c r="F273" s="435" t="s">
        <v>4033</v>
      </c>
      <c r="G273" s="442"/>
      <c r="H273" s="435" t="s">
        <v>2009</v>
      </c>
      <c r="I273" s="435" t="s">
        <v>4244</v>
      </c>
      <c r="J273" s="444"/>
      <c r="K273" s="435" t="s">
        <v>3078</v>
      </c>
      <c r="L273" s="442"/>
      <c r="M273" s="435" t="s">
        <v>4034</v>
      </c>
      <c r="N273" s="442"/>
      <c r="O273" s="438" t="s">
        <v>5634</v>
      </c>
      <c r="P273" s="434">
        <v>331</v>
      </c>
      <c r="Q273" s="434" t="s">
        <v>4035</v>
      </c>
      <c r="R273" s="434" t="s">
        <v>4036</v>
      </c>
      <c r="S273" s="435" t="s">
        <v>5582</v>
      </c>
    </row>
    <row r="274" spans="1:19" s="449" customFormat="1" ht="22.5">
      <c r="A274" s="440"/>
      <c r="B274" s="440">
        <v>434</v>
      </c>
      <c r="C274" s="434" t="s">
        <v>3072</v>
      </c>
      <c r="D274" s="435" t="s">
        <v>3073</v>
      </c>
      <c r="E274" s="435" t="s">
        <v>4037</v>
      </c>
      <c r="F274" s="435" t="s">
        <v>4038</v>
      </c>
      <c r="G274" s="442"/>
      <c r="H274" s="435" t="s">
        <v>3359</v>
      </c>
      <c r="I274" s="435" t="s">
        <v>4244</v>
      </c>
      <c r="J274" s="444"/>
      <c r="K274" s="435" t="s">
        <v>3078</v>
      </c>
      <c r="L274" s="442"/>
      <c r="M274" s="435" t="s">
        <v>4039</v>
      </c>
      <c r="N274" s="442"/>
      <c r="O274" s="438" t="s">
        <v>3080</v>
      </c>
      <c r="P274" s="434">
        <v>175</v>
      </c>
      <c r="Q274" s="434" t="s">
        <v>4040</v>
      </c>
      <c r="R274" s="434" t="s">
        <v>4041</v>
      </c>
      <c r="S274" s="435" t="s">
        <v>5582</v>
      </c>
    </row>
    <row r="275" spans="1:19" s="449" customFormat="1" ht="22.5">
      <c r="A275" s="443">
        <v>5394</v>
      </c>
      <c r="B275" s="445">
        <v>1383</v>
      </c>
      <c r="C275" s="434" t="s">
        <v>5597</v>
      </c>
      <c r="D275" s="434" t="s">
        <v>5605</v>
      </c>
      <c r="E275" s="434" t="s">
        <v>4042</v>
      </c>
      <c r="F275" s="434" t="s">
        <v>4043</v>
      </c>
      <c r="G275" s="434"/>
      <c r="H275" s="434" t="s">
        <v>271</v>
      </c>
      <c r="I275" s="434" t="s">
        <v>4244</v>
      </c>
      <c r="J275" s="434"/>
      <c r="K275" s="434" t="s">
        <v>3078</v>
      </c>
      <c r="L275" s="450" t="s">
        <v>4044</v>
      </c>
      <c r="M275" s="437" t="s">
        <v>4045</v>
      </c>
      <c r="N275" s="437"/>
      <c r="O275" s="437" t="s">
        <v>6274</v>
      </c>
      <c r="P275" s="434">
        <v>700</v>
      </c>
      <c r="Q275" s="434" t="s">
        <v>4046</v>
      </c>
      <c r="R275" s="434" t="s">
        <v>4047</v>
      </c>
      <c r="S275" s="434" t="s">
        <v>5604</v>
      </c>
    </row>
    <row r="276" spans="1:19" s="452" customFormat="1" ht="22.5">
      <c r="A276" s="433"/>
      <c r="B276" s="433">
        <v>3443</v>
      </c>
      <c r="C276" s="434" t="s">
        <v>5583</v>
      </c>
      <c r="D276" s="435" t="s">
        <v>6642</v>
      </c>
      <c r="E276" s="434" t="s">
        <v>4048</v>
      </c>
      <c r="F276" s="434" t="s">
        <v>4049</v>
      </c>
      <c r="G276" s="434"/>
      <c r="H276" s="434" t="s">
        <v>275</v>
      </c>
      <c r="I276" s="434" t="s">
        <v>4245</v>
      </c>
      <c r="J276" s="434"/>
      <c r="K276" s="435" t="s">
        <v>3078</v>
      </c>
      <c r="L276" s="434"/>
      <c r="M276" s="439" t="s">
        <v>4050</v>
      </c>
      <c r="N276" s="437"/>
      <c r="O276" s="438" t="s">
        <v>5609</v>
      </c>
      <c r="P276" s="434">
        <v>446</v>
      </c>
      <c r="Q276" s="434" t="s">
        <v>4051</v>
      </c>
      <c r="R276" s="434" t="s">
        <v>4052</v>
      </c>
      <c r="S276" s="434" t="s">
        <v>5582</v>
      </c>
    </row>
    <row r="277" spans="1:19" s="449" customFormat="1" ht="22.5">
      <c r="A277" s="433"/>
      <c r="B277" s="433">
        <v>3675</v>
      </c>
      <c r="C277" s="434" t="s">
        <v>5583</v>
      </c>
      <c r="D277" s="435" t="s">
        <v>3073</v>
      </c>
      <c r="E277" s="434" t="s">
        <v>4053</v>
      </c>
      <c r="F277" s="434" t="s">
        <v>4054</v>
      </c>
      <c r="G277" s="434"/>
      <c r="H277" s="434" t="s">
        <v>275</v>
      </c>
      <c r="I277" s="434" t="s">
        <v>4245</v>
      </c>
      <c r="J277" s="434"/>
      <c r="K277" s="435" t="s">
        <v>3078</v>
      </c>
      <c r="L277" s="434"/>
      <c r="M277" s="436" t="s">
        <v>4055</v>
      </c>
      <c r="N277" s="437"/>
      <c r="O277" s="438" t="s">
        <v>5634</v>
      </c>
      <c r="P277" s="434">
        <v>280</v>
      </c>
      <c r="Q277" s="434" t="s">
        <v>4056</v>
      </c>
      <c r="R277" s="434" t="s">
        <v>4057</v>
      </c>
      <c r="S277" s="434" t="s">
        <v>5582</v>
      </c>
    </row>
    <row r="278" spans="1:19" s="449" customFormat="1" ht="22.5">
      <c r="A278" s="440"/>
      <c r="B278" s="440">
        <v>778</v>
      </c>
      <c r="C278" s="434" t="s">
        <v>5590</v>
      </c>
      <c r="D278" s="434" t="s">
        <v>5591</v>
      </c>
      <c r="E278" s="435" t="s">
        <v>4058</v>
      </c>
      <c r="F278" s="435" t="s">
        <v>4059</v>
      </c>
      <c r="G278" s="442"/>
      <c r="H278" s="435" t="s">
        <v>4060</v>
      </c>
      <c r="I278" s="435" t="s">
        <v>4264</v>
      </c>
      <c r="J278" s="444"/>
      <c r="K278" s="435" t="s">
        <v>3078</v>
      </c>
      <c r="L278" s="442"/>
      <c r="M278" s="435" t="s">
        <v>4061</v>
      </c>
      <c r="N278" s="442"/>
      <c r="O278" s="438" t="s">
        <v>3080</v>
      </c>
      <c r="P278" s="434">
        <v>107</v>
      </c>
      <c r="Q278" s="434" t="s">
        <v>4062</v>
      </c>
      <c r="R278" s="434" t="s">
        <v>4063</v>
      </c>
      <c r="S278" s="435" t="s">
        <v>5582</v>
      </c>
    </row>
    <row r="279" spans="1:19" s="449" customFormat="1" ht="22.5">
      <c r="A279" s="440"/>
      <c r="B279" s="440">
        <v>636</v>
      </c>
      <c r="C279" s="434" t="s">
        <v>5583</v>
      </c>
      <c r="D279" s="435" t="s">
        <v>3073</v>
      </c>
      <c r="E279" s="435" t="s">
        <v>4064</v>
      </c>
      <c r="F279" s="435" t="s">
        <v>4065</v>
      </c>
      <c r="G279" s="442"/>
      <c r="H279" s="435" t="s">
        <v>4066</v>
      </c>
      <c r="I279" s="435" t="s">
        <v>4264</v>
      </c>
      <c r="J279" s="435"/>
      <c r="K279" s="435" t="s">
        <v>3078</v>
      </c>
      <c r="L279" s="442"/>
      <c r="M279" s="435" t="s">
        <v>4067</v>
      </c>
      <c r="N279" s="442"/>
      <c r="O279" s="438" t="s">
        <v>3080</v>
      </c>
      <c r="P279" s="434">
        <v>144</v>
      </c>
      <c r="Q279" s="434" t="s">
        <v>4068</v>
      </c>
      <c r="R279" s="434" t="s">
        <v>4069</v>
      </c>
      <c r="S279" s="435" t="s">
        <v>5582</v>
      </c>
    </row>
    <row r="280" spans="1:19" s="452" customFormat="1" ht="22.5">
      <c r="A280" s="433"/>
      <c r="B280" s="433">
        <v>3082</v>
      </c>
      <c r="C280" s="434" t="s">
        <v>5583</v>
      </c>
      <c r="D280" s="434" t="s">
        <v>5584</v>
      </c>
      <c r="E280" s="434" t="s">
        <v>4070</v>
      </c>
      <c r="F280" s="434" t="s">
        <v>4071</v>
      </c>
      <c r="G280" s="434"/>
      <c r="H280" s="434" t="s">
        <v>4072</v>
      </c>
      <c r="I280" s="434" t="s">
        <v>4246</v>
      </c>
      <c r="J280" s="434"/>
      <c r="K280" s="435" t="s">
        <v>3078</v>
      </c>
      <c r="L280" s="434"/>
      <c r="M280" s="436" t="s">
        <v>4073</v>
      </c>
      <c r="N280" s="437"/>
      <c r="O280" s="438" t="s">
        <v>3080</v>
      </c>
      <c r="P280" s="434">
        <v>152</v>
      </c>
      <c r="Q280" s="434" t="s">
        <v>4074</v>
      </c>
      <c r="R280" s="434" t="s">
        <v>4075</v>
      </c>
      <c r="S280" s="434" t="s">
        <v>5582</v>
      </c>
    </row>
    <row r="281" spans="1:19" s="449" customFormat="1" ht="22.5">
      <c r="A281" s="433"/>
      <c r="B281" s="433">
        <v>3367</v>
      </c>
      <c r="C281" s="434" t="s">
        <v>5583</v>
      </c>
      <c r="D281" s="435" t="s">
        <v>6642</v>
      </c>
      <c r="E281" s="434" t="s">
        <v>4076</v>
      </c>
      <c r="F281" s="434" t="s">
        <v>4077</v>
      </c>
      <c r="G281" s="434"/>
      <c r="H281" s="434" t="s">
        <v>4078</v>
      </c>
      <c r="I281" s="434" t="s">
        <v>4246</v>
      </c>
      <c r="J281" s="434"/>
      <c r="K281" s="435" t="s">
        <v>3078</v>
      </c>
      <c r="L281" s="434"/>
      <c r="M281" s="439" t="s">
        <v>4079</v>
      </c>
      <c r="N281" s="437"/>
      <c r="O281" s="438" t="s">
        <v>5634</v>
      </c>
      <c r="P281" s="434">
        <v>301</v>
      </c>
      <c r="Q281" s="434" t="s">
        <v>4080</v>
      </c>
      <c r="R281" s="434" t="s">
        <v>4081</v>
      </c>
      <c r="S281" s="434" t="s">
        <v>5582</v>
      </c>
    </row>
    <row r="282" spans="1:19" s="449" customFormat="1" ht="22.5">
      <c r="A282" s="443">
        <v>5112</v>
      </c>
      <c r="B282" s="433">
        <v>270</v>
      </c>
      <c r="C282" s="434" t="s">
        <v>5597</v>
      </c>
      <c r="D282" s="434" t="s">
        <v>3073</v>
      </c>
      <c r="E282" s="434" t="s">
        <v>4082</v>
      </c>
      <c r="F282" s="434" t="s">
        <v>4083</v>
      </c>
      <c r="G282" s="434"/>
      <c r="H282" s="434" t="s">
        <v>3246</v>
      </c>
      <c r="I282" s="434" t="s">
        <v>4246</v>
      </c>
      <c r="J282" s="434"/>
      <c r="K282" s="434" t="s">
        <v>3078</v>
      </c>
      <c r="L282" s="434" t="s">
        <v>4084</v>
      </c>
      <c r="M282" s="436" t="s">
        <v>2055</v>
      </c>
      <c r="N282" s="437"/>
      <c r="O282" s="437" t="s">
        <v>6274</v>
      </c>
      <c r="P282" s="434">
        <v>502</v>
      </c>
      <c r="Q282" s="434" t="s">
        <v>4085</v>
      </c>
      <c r="R282" s="434" t="s">
        <v>4086</v>
      </c>
      <c r="S282" s="434" t="s">
        <v>5604</v>
      </c>
    </row>
    <row r="283" spans="1:19" ht="22.5">
      <c r="A283" s="440"/>
      <c r="B283" s="440">
        <v>951</v>
      </c>
      <c r="C283" s="434" t="s">
        <v>5583</v>
      </c>
      <c r="D283" s="435" t="s">
        <v>3073</v>
      </c>
      <c r="E283" s="435" t="s">
        <v>4087</v>
      </c>
      <c r="F283" s="435" t="s">
        <v>4088</v>
      </c>
      <c r="G283" s="442"/>
      <c r="H283" s="435" t="s">
        <v>4089</v>
      </c>
      <c r="I283" s="435" t="s">
        <v>4246</v>
      </c>
      <c r="J283" s="435"/>
      <c r="K283" s="435" t="s">
        <v>3078</v>
      </c>
      <c r="L283" s="442"/>
      <c r="M283" s="435">
        <v>1103</v>
      </c>
      <c r="N283" s="442"/>
      <c r="O283" s="438" t="s">
        <v>5634</v>
      </c>
      <c r="P283" s="434">
        <v>325</v>
      </c>
      <c r="Q283" s="434" t="s">
        <v>4090</v>
      </c>
      <c r="R283" s="434" t="s">
        <v>4091</v>
      </c>
      <c r="S283" s="435" t="s">
        <v>5582</v>
      </c>
    </row>
    <row r="284" spans="1:19" s="449" customFormat="1" ht="22.5">
      <c r="A284" s="440"/>
      <c r="B284" s="440">
        <v>1137</v>
      </c>
      <c r="C284" s="434" t="s">
        <v>5583</v>
      </c>
      <c r="D284" s="435" t="s">
        <v>3073</v>
      </c>
      <c r="E284" s="435" t="s">
        <v>4092</v>
      </c>
      <c r="F284" s="435" t="s">
        <v>4093</v>
      </c>
      <c r="G284" s="442"/>
      <c r="H284" s="435" t="s">
        <v>4094</v>
      </c>
      <c r="I284" s="435" t="s">
        <v>4246</v>
      </c>
      <c r="J284" s="435"/>
      <c r="K284" s="435" t="s">
        <v>3078</v>
      </c>
      <c r="L284" s="442"/>
      <c r="M284" s="435" t="s">
        <v>4095</v>
      </c>
      <c r="N284" s="435"/>
      <c r="O284" s="438" t="s">
        <v>5634</v>
      </c>
      <c r="P284" s="434">
        <v>281</v>
      </c>
      <c r="Q284" s="434" t="s">
        <v>4096</v>
      </c>
      <c r="R284" s="434" t="s">
        <v>4097</v>
      </c>
      <c r="S284" s="435" t="s">
        <v>5582</v>
      </c>
    </row>
    <row r="285" spans="1:19" s="449" customFormat="1" ht="22.5">
      <c r="A285" s="440"/>
      <c r="B285" s="440">
        <v>1177</v>
      </c>
      <c r="C285" s="434" t="s">
        <v>5583</v>
      </c>
      <c r="D285" s="435" t="s">
        <v>3073</v>
      </c>
      <c r="E285" s="435" t="s">
        <v>4098</v>
      </c>
      <c r="F285" s="435" t="s">
        <v>4099</v>
      </c>
      <c r="G285" s="442"/>
      <c r="H285" s="435" t="s">
        <v>232</v>
      </c>
      <c r="I285" s="435" t="s">
        <v>4246</v>
      </c>
      <c r="J285" s="444"/>
      <c r="K285" s="435" t="s">
        <v>3078</v>
      </c>
      <c r="L285" s="442"/>
      <c r="M285" s="435" t="s">
        <v>4100</v>
      </c>
      <c r="N285" s="442"/>
      <c r="O285" s="438" t="s">
        <v>5609</v>
      </c>
      <c r="P285" s="434">
        <v>400</v>
      </c>
      <c r="Q285" s="434" t="s">
        <v>4101</v>
      </c>
      <c r="R285" s="434" t="s">
        <v>4102</v>
      </c>
      <c r="S285" s="435" t="s">
        <v>5582</v>
      </c>
    </row>
    <row r="286" spans="1:19" s="449" customFormat="1" ht="22.5">
      <c r="A286" s="433"/>
      <c r="B286" s="433">
        <v>151</v>
      </c>
      <c r="C286" s="434" t="s">
        <v>5597</v>
      </c>
      <c r="D286" s="434" t="s">
        <v>3073</v>
      </c>
      <c r="E286" s="434" t="s">
        <v>4103</v>
      </c>
      <c r="F286" s="434" t="s">
        <v>4104</v>
      </c>
      <c r="G286" s="434"/>
      <c r="H286" s="434" t="s">
        <v>4105</v>
      </c>
      <c r="I286" s="434" t="s">
        <v>4246</v>
      </c>
      <c r="J286" s="434"/>
      <c r="K286" s="435" t="s">
        <v>3078</v>
      </c>
      <c r="L286" s="434"/>
      <c r="M286" s="436" t="s">
        <v>4106</v>
      </c>
      <c r="N286" s="437"/>
      <c r="O286" s="438" t="s">
        <v>5609</v>
      </c>
      <c r="P286" s="434">
        <v>468</v>
      </c>
      <c r="Q286" s="434" t="s">
        <v>4107</v>
      </c>
      <c r="R286" s="434" t="s">
        <v>4108</v>
      </c>
      <c r="S286" s="435" t="s">
        <v>5582</v>
      </c>
    </row>
    <row r="287" spans="1:19" s="449" customFormat="1" ht="22.5">
      <c r="A287" s="443">
        <v>5668</v>
      </c>
      <c r="B287" s="433">
        <v>865</v>
      </c>
      <c r="C287" s="434" t="s">
        <v>5583</v>
      </c>
      <c r="D287" s="434" t="s">
        <v>3073</v>
      </c>
      <c r="E287" s="434" t="s">
        <v>4109</v>
      </c>
      <c r="F287" s="434" t="s">
        <v>4110</v>
      </c>
      <c r="G287" s="434"/>
      <c r="H287" s="434" t="s">
        <v>4111</v>
      </c>
      <c r="I287" s="434" t="s">
        <v>4246</v>
      </c>
      <c r="J287" s="434"/>
      <c r="K287" s="434" t="s">
        <v>3078</v>
      </c>
      <c r="L287" s="434" t="s">
        <v>4112</v>
      </c>
      <c r="M287" s="436" t="s">
        <v>4113</v>
      </c>
      <c r="N287" s="437"/>
      <c r="O287" s="437" t="s">
        <v>5609</v>
      </c>
      <c r="P287" s="434">
        <v>370</v>
      </c>
      <c r="Q287" s="434" t="s">
        <v>4114</v>
      </c>
      <c r="R287" s="434" t="s">
        <v>4115</v>
      </c>
      <c r="S287" s="434" t="s">
        <v>5604</v>
      </c>
    </row>
    <row r="288" spans="1:19" ht="22.5">
      <c r="A288" s="443">
        <v>5491</v>
      </c>
      <c r="B288" s="433">
        <v>1785</v>
      </c>
      <c r="C288" s="434" t="s">
        <v>3072</v>
      </c>
      <c r="D288" s="434" t="s">
        <v>6300</v>
      </c>
      <c r="E288" s="434" t="s">
        <v>4116</v>
      </c>
      <c r="F288" s="434" t="s">
        <v>4117</v>
      </c>
      <c r="G288" s="434"/>
      <c r="H288" s="434" t="s">
        <v>4118</v>
      </c>
      <c r="I288" s="434" t="s">
        <v>4246</v>
      </c>
      <c r="J288" s="434"/>
      <c r="K288" s="434" t="s">
        <v>3078</v>
      </c>
      <c r="L288" s="434"/>
      <c r="M288" s="436" t="s">
        <v>4119</v>
      </c>
      <c r="N288" s="437"/>
      <c r="O288" s="437" t="s">
        <v>5634</v>
      </c>
      <c r="P288" s="434">
        <v>225</v>
      </c>
      <c r="Q288" s="434" t="s">
        <v>4120</v>
      </c>
      <c r="R288" s="434" t="s">
        <v>4121</v>
      </c>
      <c r="S288" s="434" t="s">
        <v>5604</v>
      </c>
    </row>
    <row r="289" spans="1:19" s="449" customFormat="1" ht="22.5">
      <c r="A289" s="433"/>
      <c r="B289" s="433">
        <v>1145</v>
      </c>
      <c r="C289" s="434" t="s">
        <v>5583</v>
      </c>
      <c r="D289" s="435" t="s">
        <v>5605</v>
      </c>
      <c r="E289" s="434" t="s">
        <v>4122</v>
      </c>
      <c r="F289" s="434" t="s">
        <v>4123</v>
      </c>
      <c r="G289" s="434"/>
      <c r="H289" s="434" t="s">
        <v>4124</v>
      </c>
      <c r="I289" s="434" t="s">
        <v>4246</v>
      </c>
      <c r="J289" s="434"/>
      <c r="K289" s="435" t="s">
        <v>3078</v>
      </c>
      <c r="L289" s="434"/>
      <c r="M289" s="439" t="s">
        <v>4125</v>
      </c>
      <c r="N289" s="437"/>
      <c r="O289" s="438" t="s">
        <v>3080</v>
      </c>
      <c r="P289" s="434">
        <v>127</v>
      </c>
      <c r="Q289" s="434" t="s">
        <v>4126</v>
      </c>
      <c r="R289" s="434" t="s">
        <v>4127</v>
      </c>
      <c r="S289" s="434" t="s">
        <v>5582</v>
      </c>
    </row>
    <row r="290" spans="1:19" ht="22.5">
      <c r="A290" s="443">
        <v>5749</v>
      </c>
      <c r="B290" s="433">
        <v>3049</v>
      </c>
      <c r="C290" s="434" t="s">
        <v>3072</v>
      </c>
      <c r="D290" s="434" t="s">
        <v>5605</v>
      </c>
      <c r="E290" s="434" t="s">
        <v>4128</v>
      </c>
      <c r="F290" s="434" t="s">
        <v>4129</v>
      </c>
      <c r="G290" s="434"/>
      <c r="H290" s="434" t="s">
        <v>4130</v>
      </c>
      <c r="I290" s="434" t="s">
        <v>4246</v>
      </c>
      <c r="J290" s="434"/>
      <c r="K290" s="434" t="s">
        <v>3078</v>
      </c>
      <c r="L290" s="434" t="s">
        <v>4131</v>
      </c>
      <c r="M290" s="455" t="s">
        <v>4132</v>
      </c>
      <c r="N290" s="437"/>
      <c r="O290" s="437" t="s">
        <v>5609</v>
      </c>
      <c r="P290" s="434">
        <v>429</v>
      </c>
      <c r="Q290" s="434" t="s">
        <v>4133</v>
      </c>
      <c r="R290" s="434" t="s">
        <v>4134</v>
      </c>
      <c r="S290" s="434" t="s">
        <v>5604</v>
      </c>
    </row>
    <row r="291" spans="1:19" ht="22.5">
      <c r="A291" s="440"/>
      <c r="B291" s="440">
        <v>1570</v>
      </c>
      <c r="C291" s="434" t="s">
        <v>5583</v>
      </c>
      <c r="D291" s="435" t="s">
        <v>5605</v>
      </c>
      <c r="E291" s="435" t="s">
        <v>4135</v>
      </c>
      <c r="F291" s="435" t="s">
        <v>4136</v>
      </c>
      <c r="G291" s="442"/>
      <c r="H291" s="435" t="s">
        <v>4072</v>
      </c>
      <c r="I291" s="435" t="s">
        <v>4246</v>
      </c>
      <c r="J291" s="444"/>
      <c r="K291" s="435" t="s">
        <v>3078</v>
      </c>
      <c r="L291" s="442"/>
      <c r="M291" s="435" t="s">
        <v>4137</v>
      </c>
      <c r="N291" s="435"/>
      <c r="O291" s="438" t="s">
        <v>5634</v>
      </c>
      <c r="P291" s="434">
        <v>244</v>
      </c>
      <c r="Q291" s="434" t="s">
        <v>4138</v>
      </c>
      <c r="R291" s="434" t="s">
        <v>4139</v>
      </c>
      <c r="S291" s="435" t="s">
        <v>5582</v>
      </c>
    </row>
    <row r="292" spans="1:19" ht="22.5">
      <c r="A292" s="433"/>
      <c r="B292" s="433">
        <v>1440</v>
      </c>
      <c r="C292" s="434" t="s">
        <v>5583</v>
      </c>
      <c r="D292" s="435" t="s">
        <v>5605</v>
      </c>
      <c r="E292" s="434" t="s">
        <v>4140</v>
      </c>
      <c r="F292" s="434" t="s">
        <v>4141</v>
      </c>
      <c r="G292" s="434"/>
      <c r="H292" s="434" t="s">
        <v>234</v>
      </c>
      <c r="I292" s="434" t="s">
        <v>4246</v>
      </c>
      <c r="J292" s="434"/>
      <c r="K292" s="435" t="s">
        <v>3078</v>
      </c>
      <c r="L292" s="434"/>
      <c r="M292" s="436" t="s">
        <v>4142</v>
      </c>
      <c r="N292" s="437"/>
      <c r="O292" s="438" t="s">
        <v>5634</v>
      </c>
      <c r="P292" s="434">
        <v>216</v>
      </c>
      <c r="Q292" s="434" t="s">
        <v>4143</v>
      </c>
      <c r="R292" s="434" t="s">
        <v>4144</v>
      </c>
      <c r="S292" s="434" t="s">
        <v>5582</v>
      </c>
    </row>
    <row r="293" spans="1:19" ht="22.5">
      <c r="A293" s="440"/>
      <c r="B293" s="440">
        <v>3125</v>
      </c>
      <c r="C293" s="434" t="s">
        <v>5590</v>
      </c>
      <c r="D293" s="435" t="s">
        <v>3073</v>
      </c>
      <c r="E293" s="435" t="s">
        <v>4145</v>
      </c>
      <c r="F293" s="435" t="s">
        <v>4146</v>
      </c>
      <c r="G293" s="442"/>
      <c r="H293" s="435" t="s">
        <v>2071</v>
      </c>
      <c r="I293" s="435" t="s">
        <v>4268</v>
      </c>
      <c r="J293" s="444"/>
      <c r="K293" s="435" t="s">
        <v>3078</v>
      </c>
      <c r="L293" s="442"/>
      <c r="M293" s="447" t="s">
        <v>4147</v>
      </c>
      <c r="N293" s="442"/>
      <c r="O293" s="438" t="s">
        <v>3080</v>
      </c>
      <c r="P293" s="434">
        <v>144</v>
      </c>
      <c r="Q293" s="434" t="s">
        <v>4148</v>
      </c>
      <c r="R293" s="434" t="s">
        <v>4149</v>
      </c>
      <c r="S293" s="435" t="s">
        <v>5582</v>
      </c>
    </row>
    <row r="294" spans="1:19" ht="22.5">
      <c r="A294" s="440"/>
      <c r="B294" s="440">
        <v>713</v>
      </c>
      <c r="C294" s="434" t="s">
        <v>5583</v>
      </c>
      <c r="D294" s="435" t="s">
        <v>3073</v>
      </c>
      <c r="E294" s="435" t="s">
        <v>4150</v>
      </c>
      <c r="F294" s="435" t="s">
        <v>4151</v>
      </c>
      <c r="G294" s="442"/>
      <c r="H294" s="435" t="s">
        <v>2071</v>
      </c>
      <c r="I294" s="435" t="s">
        <v>4268</v>
      </c>
      <c r="J294" s="435"/>
      <c r="K294" s="435" t="s">
        <v>3078</v>
      </c>
      <c r="L294" s="442"/>
      <c r="M294" s="435" t="s">
        <v>4152</v>
      </c>
      <c r="N294" s="442"/>
      <c r="O294" s="438" t="s">
        <v>5634</v>
      </c>
      <c r="P294" s="434">
        <v>249</v>
      </c>
      <c r="Q294" s="434" t="s">
        <v>4153</v>
      </c>
      <c r="R294" s="434" t="s">
        <v>4154</v>
      </c>
      <c r="S294" s="435" t="s">
        <v>5582</v>
      </c>
    </row>
    <row r="295" spans="1:19" ht="22.5">
      <c r="A295" s="433"/>
      <c r="B295" s="433">
        <v>3145</v>
      </c>
      <c r="C295" s="434" t="s">
        <v>5583</v>
      </c>
      <c r="D295" s="434" t="s">
        <v>6642</v>
      </c>
      <c r="E295" s="434" t="s">
        <v>4155</v>
      </c>
      <c r="F295" s="434" t="s">
        <v>6923</v>
      </c>
      <c r="G295" s="434"/>
      <c r="H295" s="434" t="s">
        <v>235</v>
      </c>
      <c r="I295" s="434" t="s">
        <v>4247</v>
      </c>
      <c r="J295" s="434"/>
      <c r="K295" s="435" t="s">
        <v>3078</v>
      </c>
      <c r="L295" s="434"/>
      <c r="M295" s="439" t="s">
        <v>6924</v>
      </c>
      <c r="N295" s="437"/>
      <c r="O295" s="438" t="s">
        <v>3080</v>
      </c>
      <c r="P295" s="434">
        <v>105</v>
      </c>
      <c r="Q295" s="434" t="s">
        <v>6925</v>
      </c>
      <c r="R295" s="434" t="s">
        <v>6926</v>
      </c>
      <c r="S295" s="434" t="s">
        <v>5582</v>
      </c>
    </row>
    <row r="296" spans="1:19" s="449" customFormat="1" ht="22.5">
      <c r="A296" s="433"/>
      <c r="B296" s="433">
        <v>3353</v>
      </c>
      <c r="C296" s="434" t="s">
        <v>3072</v>
      </c>
      <c r="D296" s="434" t="s">
        <v>5584</v>
      </c>
      <c r="E296" s="434" t="s">
        <v>6927</v>
      </c>
      <c r="F296" s="434" t="s">
        <v>6928</v>
      </c>
      <c r="G296" s="434"/>
      <c r="H296" s="434" t="s">
        <v>278</v>
      </c>
      <c r="I296" s="434" t="s">
        <v>4265</v>
      </c>
      <c r="J296" s="434"/>
      <c r="K296" s="435" t="s">
        <v>3078</v>
      </c>
      <c r="L296" s="434"/>
      <c r="M296" s="439">
        <v>60018</v>
      </c>
      <c r="N296" s="437"/>
      <c r="O296" s="438" t="s">
        <v>5634</v>
      </c>
      <c r="P296" s="434">
        <v>296</v>
      </c>
      <c r="Q296" s="434" t="s">
        <v>6929</v>
      </c>
      <c r="R296" s="434" t="s">
        <v>6930</v>
      </c>
      <c r="S296" s="434" t="s">
        <v>5582</v>
      </c>
    </row>
    <row r="297" spans="1:19" s="456" customFormat="1" ht="22.5">
      <c r="A297" s="433"/>
      <c r="B297" s="433">
        <v>3192</v>
      </c>
      <c r="C297" s="434" t="s">
        <v>3072</v>
      </c>
      <c r="D297" s="434" t="s">
        <v>5584</v>
      </c>
      <c r="E297" s="434" t="s">
        <v>6931</v>
      </c>
      <c r="F297" s="434" t="s">
        <v>6932</v>
      </c>
      <c r="G297" s="434"/>
      <c r="H297" s="434" t="s">
        <v>3225</v>
      </c>
      <c r="I297" s="434" t="s">
        <v>4265</v>
      </c>
      <c r="J297" s="434"/>
      <c r="K297" s="435" t="s">
        <v>3078</v>
      </c>
      <c r="L297" s="434"/>
      <c r="M297" s="439">
        <v>20745</v>
      </c>
      <c r="N297" s="437"/>
      <c r="O297" s="438" t="s">
        <v>3080</v>
      </c>
      <c r="P297" s="434">
        <v>190</v>
      </c>
      <c r="Q297" s="434" t="s">
        <v>6933</v>
      </c>
      <c r="R297" s="434" t="s">
        <v>6934</v>
      </c>
      <c r="S297" s="434" t="s">
        <v>5582</v>
      </c>
    </row>
    <row r="298" spans="1:19" s="456" customFormat="1" ht="22.5">
      <c r="A298" s="433"/>
      <c r="B298" s="433">
        <v>3361</v>
      </c>
      <c r="C298" s="434" t="s">
        <v>3072</v>
      </c>
      <c r="D298" s="435" t="s">
        <v>6642</v>
      </c>
      <c r="E298" s="434" t="s">
        <v>6935</v>
      </c>
      <c r="F298" s="434" t="s">
        <v>6936</v>
      </c>
      <c r="G298" s="434"/>
      <c r="H298" s="434" t="s">
        <v>278</v>
      </c>
      <c r="I298" s="434" t="s">
        <v>4265</v>
      </c>
      <c r="J298" s="434"/>
      <c r="K298" s="435" t="s">
        <v>3078</v>
      </c>
      <c r="L298" s="434"/>
      <c r="M298" s="439" t="s">
        <v>6937</v>
      </c>
      <c r="N298" s="437"/>
      <c r="O298" s="438" t="s">
        <v>5634</v>
      </c>
      <c r="P298" s="434">
        <v>216</v>
      </c>
      <c r="Q298" s="434" t="s">
        <v>6938</v>
      </c>
      <c r="R298" s="434" t="s">
        <v>6939</v>
      </c>
      <c r="S298" s="434" t="s">
        <v>5582</v>
      </c>
    </row>
    <row r="299" spans="1:19" s="449" customFormat="1" ht="22.5">
      <c r="A299" s="433"/>
      <c r="B299" s="433">
        <v>3540</v>
      </c>
      <c r="C299" s="434" t="s">
        <v>5583</v>
      </c>
      <c r="D299" s="434" t="s">
        <v>5591</v>
      </c>
      <c r="E299" s="434" t="s">
        <v>6940</v>
      </c>
      <c r="F299" s="434" t="s">
        <v>6941</v>
      </c>
      <c r="G299" s="434"/>
      <c r="H299" s="434" t="s">
        <v>6942</v>
      </c>
      <c r="I299" s="434" t="s">
        <v>4265</v>
      </c>
      <c r="J299" s="434"/>
      <c r="K299" s="435" t="s">
        <v>3078</v>
      </c>
      <c r="L299" s="434"/>
      <c r="M299" s="436">
        <v>78216</v>
      </c>
      <c r="N299" s="437"/>
      <c r="O299" s="438" t="s">
        <v>3080</v>
      </c>
      <c r="P299" s="434">
        <v>141</v>
      </c>
      <c r="Q299" s="434" t="s">
        <v>6943</v>
      </c>
      <c r="R299" s="434" t="s">
        <v>6944</v>
      </c>
      <c r="S299" s="434" t="s">
        <v>5582</v>
      </c>
    </row>
    <row r="300" spans="1:19" s="449" customFormat="1" ht="22.5">
      <c r="A300" s="433"/>
      <c r="B300" s="433">
        <v>1408</v>
      </c>
      <c r="C300" s="434" t="s">
        <v>3072</v>
      </c>
      <c r="D300" s="434" t="s">
        <v>5591</v>
      </c>
      <c r="E300" s="434" t="s">
        <v>6945</v>
      </c>
      <c r="F300" s="434" t="s">
        <v>6946</v>
      </c>
      <c r="G300" s="434"/>
      <c r="H300" s="434" t="s">
        <v>278</v>
      </c>
      <c r="I300" s="434" t="s">
        <v>4265</v>
      </c>
      <c r="J300" s="434"/>
      <c r="K300" s="435" t="s">
        <v>3078</v>
      </c>
      <c r="L300" s="434"/>
      <c r="M300" s="436" t="s">
        <v>6947</v>
      </c>
      <c r="N300" s="437"/>
      <c r="O300" s="438" t="s">
        <v>5634</v>
      </c>
      <c r="P300" s="434">
        <v>241</v>
      </c>
      <c r="Q300" s="434" t="s">
        <v>6948</v>
      </c>
      <c r="R300" s="434" t="s">
        <v>6949</v>
      </c>
      <c r="S300" s="434" t="s">
        <v>5582</v>
      </c>
    </row>
    <row r="301" spans="1:19" s="449" customFormat="1" ht="22.5">
      <c r="A301" s="440"/>
      <c r="B301" s="440">
        <v>1537</v>
      </c>
      <c r="C301" s="434" t="s">
        <v>3072</v>
      </c>
      <c r="D301" s="434" t="s">
        <v>5591</v>
      </c>
      <c r="E301" s="435" t="s">
        <v>6950</v>
      </c>
      <c r="F301" s="435" t="s">
        <v>6951</v>
      </c>
      <c r="G301" s="442"/>
      <c r="H301" s="435" t="s">
        <v>278</v>
      </c>
      <c r="I301" s="435" t="s">
        <v>4265</v>
      </c>
      <c r="J301" s="435"/>
      <c r="K301" s="435" t="s">
        <v>3078</v>
      </c>
      <c r="L301" s="442"/>
      <c r="M301" s="435" t="s">
        <v>5587</v>
      </c>
      <c r="N301" s="442"/>
      <c r="O301" s="438" t="s">
        <v>5634</v>
      </c>
      <c r="P301" s="434">
        <v>251</v>
      </c>
      <c r="Q301" s="434" t="s">
        <v>6952</v>
      </c>
      <c r="R301" s="434" t="s">
        <v>6953</v>
      </c>
      <c r="S301" s="435" t="s">
        <v>5582</v>
      </c>
    </row>
    <row r="302" spans="1:19" s="449" customFormat="1" ht="22.5">
      <c r="A302" s="440"/>
      <c r="B302" s="440">
        <v>1713</v>
      </c>
      <c r="C302" s="434" t="s">
        <v>3072</v>
      </c>
      <c r="D302" s="434" t="s">
        <v>5591</v>
      </c>
      <c r="E302" s="435" t="s">
        <v>6954</v>
      </c>
      <c r="F302" s="435" t="s">
        <v>6955</v>
      </c>
      <c r="G302" s="442"/>
      <c r="H302" s="435" t="s">
        <v>278</v>
      </c>
      <c r="I302" s="435" t="s">
        <v>4265</v>
      </c>
      <c r="J302" s="435"/>
      <c r="K302" s="435" t="s">
        <v>3078</v>
      </c>
      <c r="L302" s="442"/>
      <c r="M302" s="447" t="s">
        <v>6956</v>
      </c>
      <c r="N302" s="442"/>
      <c r="O302" s="438" t="s">
        <v>3080</v>
      </c>
      <c r="P302" s="434">
        <v>159</v>
      </c>
      <c r="Q302" s="434" t="s">
        <v>6957</v>
      </c>
      <c r="R302" s="434" t="s">
        <v>6958</v>
      </c>
      <c r="S302" s="435" t="s">
        <v>5582</v>
      </c>
    </row>
    <row r="303" spans="1:19" s="449" customFormat="1" ht="22.5">
      <c r="A303" s="433"/>
      <c r="B303" s="433">
        <v>3575</v>
      </c>
      <c r="C303" s="434" t="s">
        <v>5583</v>
      </c>
      <c r="D303" s="434" t="s">
        <v>5591</v>
      </c>
      <c r="E303" s="434" t="s">
        <v>6959</v>
      </c>
      <c r="F303" s="434" t="s">
        <v>6960</v>
      </c>
      <c r="G303" s="434"/>
      <c r="H303" s="434" t="s">
        <v>6961</v>
      </c>
      <c r="I303" s="434" t="s">
        <v>4265</v>
      </c>
      <c r="J303" s="434"/>
      <c r="K303" s="435" t="s">
        <v>3078</v>
      </c>
      <c r="L303" s="434"/>
      <c r="M303" s="436">
        <v>32246</v>
      </c>
      <c r="N303" s="437"/>
      <c r="O303" s="438" t="s">
        <v>3080</v>
      </c>
      <c r="P303" s="434">
        <v>137</v>
      </c>
      <c r="Q303" s="434" t="s">
        <v>6962</v>
      </c>
      <c r="R303" s="434" t="s">
        <v>6963</v>
      </c>
      <c r="S303" s="434" t="s">
        <v>5582</v>
      </c>
    </row>
    <row r="304" spans="1:19" s="449" customFormat="1" ht="22.5">
      <c r="A304" s="440"/>
      <c r="B304" s="440">
        <v>1476</v>
      </c>
      <c r="C304" s="434" t="s">
        <v>5583</v>
      </c>
      <c r="D304" s="434" t="s">
        <v>5591</v>
      </c>
      <c r="E304" s="435" t="s">
        <v>6964</v>
      </c>
      <c r="F304" s="435" t="s">
        <v>6965</v>
      </c>
      <c r="G304" s="442"/>
      <c r="H304" s="435" t="s">
        <v>6966</v>
      </c>
      <c r="I304" s="435" t="s">
        <v>4265</v>
      </c>
      <c r="J304" s="435"/>
      <c r="K304" s="435" t="s">
        <v>3078</v>
      </c>
      <c r="L304" s="442"/>
      <c r="M304" s="435" t="s">
        <v>6967</v>
      </c>
      <c r="N304" s="442"/>
      <c r="O304" s="438" t="s">
        <v>3080</v>
      </c>
      <c r="P304" s="434">
        <v>150</v>
      </c>
      <c r="Q304" s="434" t="s">
        <v>6968</v>
      </c>
      <c r="R304" s="434" t="s">
        <v>6969</v>
      </c>
      <c r="S304" s="435" t="s">
        <v>5582</v>
      </c>
    </row>
    <row r="305" spans="1:19" s="449" customFormat="1" ht="22.5">
      <c r="A305" s="440"/>
      <c r="B305" s="440">
        <v>1909</v>
      </c>
      <c r="C305" s="434" t="s">
        <v>3072</v>
      </c>
      <c r="D305" s="435" t="s">
        <v>6318</v>
      </c>
      <c r="E305" s="435" t="s">
        <v>6970</v>
      </c>
      <c r="F305" s="435" t="s">
        <v>6971</v>
      </c>
      <c r="G305" s="442"/>
      <c r="H305" s="435" t="s">
        <v>278</v>
      </c>
      <c r="I305" s="435" t="s">
        <v>4265</v>
      </c>
      <c r="J305" s="435"/>
      <c r="K305" s="435" t="s">
        <v>3078</v>
      </c>
      <c r="L305" s="442"/>
      <c r="M305" s="447">
        <v>29405</v>
      </c>
      <c r="N305" s="442"/>
      <c r="O305" s="438" t="s">
        <v>3080</v>
      </c>
      <c r="P305" s="434">
        <v>136</v>
      </c>
      <c r="Q305" s="434" t="s">
        <v>6972</v>
      </c>
      <c r="R305" s="434" t="s">
        <v>6973</v>
      </c>
      <c r="S305" s="435" t="s">
        <v>5582</v>
      </c>
    </row>
    <row r="306" spans="1:19" s="449" customFormat="1" ht="22.5">
      <c r="A306" s="433"/>
      <c r="B306" s="433">
        <v>3677</v>
      </c>
      <c r="C306" s="434" t="s">
        <v>3072</v>
      </c>
      <c r="D306" s="434" t="s">
        <v>6270</v>
      </c>
      <c r="E306" s="434" t="s">
        <v>6974</v>
      </c>
      <c r="F306" s="434" t="s">
        <v>6975</v>
      </c>
      <c r="G306" s="434"/>
      <c r="H306" s="434" t="s">
        <v>278</v>
      </c>
      <c r="I306" s="434" t="s">
        <v>4265</v>
      </c>
      <c r="J306" s="434"/>
      <c r="K306" s="435" t="s">
        <v>3078</v>
      </c>
      <c r="L306" s="434"/>
      <c r="M306" s="436" t="s">
        <v>6976</v>
      </c>
      <c r="N306" s="437"/>
      <c r="O306" s="438" t="s">
        <v>3080</v>
      </c>
      <c r="P306" s="434">
        <v>76</v>
      </c>
      <c r="Q306" s="434" t="s">
        <v>6977</v>
      </c>
      <c r="R306" s="434" t="s">
        <v>6978</v>
      </c>
      <c r="S306" s="434" t="s">
        <v>5582</v>
      </c>
    </row>
    <row r="307" spans="1:19" s="449" customFormat="1" ht="22.5">
      <c r="A307" s="443">
        <v>176</v>
      </c>
      <c r="B307" s="433">
        <v>425</v>
      </c>
      <c r="C307" s="434" t="s">
        <v>3072</v>
      </c>
      <c r="D307" s="434" t="s">
        <v>3716</v>
      </c>
      <c r="E307" s="434" t="s">
        <v>6979</v>
      </c>
      <c r="F307" s="434" t="s">
        <v>6980</v>
      </c>
      <c r="G307" s="434"/>
      <c r="H307" s="434" t="s">
        <v>278</v>
      </c>
      <c r="I307" s="434" t="s">
        <v>4265</v>
      </c>
      <c r="J307" s="434"/>
      <c r="K307" s="434" t="s">
        <v>3078</v>
      </c>
      <c r="L307" s="434" t="s">
        <v>6981</v>
      </c>
      <c r="M307" s="436" t="s">
        <v>6982</v>
      </c>
      <c r="N307" s="437"/>
      <c r="O307" s="437" t="s">
        <v>6274</v>
      </c>
      <c r="P307" s="434">
        <v>659</v>
      </c>
      <c r="Q307" s="434" t="s">
        <v>6983</v>
      </c>
      <c r="R307" s="434" t="s">
        <v>6984</v>
      </c>
      <c r="S307" s="434" t="s">
        <v>6269</v>
      </c>
    </row>
    <row r="308" spans="1:19" ht="22.5">
      <c r="A308" s="443">
        <v>4072</v>
      </c>
      <c r="B308" s="433">
        <v>3648</v>
      </c>
      <c r="C308" s="434" t="s">
        <v>3072</v>
      </c>
      <c r="D308" s="434" t="s">
        <v>3716</v>
      </c>
      <c r="E308" s="434" t="s">
        <v>6985</v>
      </c>
      <c r="F308" s="434" t="s">
        <v>6986</v>
      </c>
      <c r="G308" s="434"/>
      <c r="H308" s="434" t="s">
        <v>278</v>
      </c>
      <c r="I308" s="434" t="s">
        <v>4265</v>
      </c>
      <c r="J308" s="434"/>
      <c r="K308" s="434" t="s">
        <v>3078</v>
      </c>
      <c r="L308" s="434" t="s">
        <v>6981</v>
      </c>
      <c r="M308" s="436">
        <v>10017</v>
      </c>
      <c r="N308" s="437"/>
      <c r="O308" s="437" t="s">
        <v>5601</v>
      </c>
      <c r="P308" s="434">
        <v>773</v>
      </c>
      <c r="Q308" s="434" t="s">
        <v>6987</v>
      </c>
      <c r="R308" s="434" t="s">
        <v>4795</v>
      </c>
      <c r="S308" s="434" t="s">
        <v>5604</v>
      </c>
    </row>
    <row r="309" spans="1:19" ht="22.5">
      <c r="A309" s="433"/>
      <c r="B309" s="433">
        <v>3660</v>
      </c>
      <c r="C309" s="434" t="s">
        <v>5597</v>
      </c>
      <c r="D309" s="434" t="s">
        <v>3073</v>
      </c>
      <c r="E309" s="434" t="s">
        <v>4796</v>
      </c>
      <c r="F309" s="434" t="s">
        <v>4797</v>
      </c>
      <c r="G309" s="451"/>
      <c r="H309" s="434" t="s">
        <v>6961</v>
      </c>
      <c r="I309" s="434" t="s">
        <v>4265</v>
      </c>
      <c r="J309" s="434"/>
      <c r="K309" s="435" t="s">
        <v>3078</v>
      </c>
      <c r="L309" s="434"/>
      <c r="M309" s="436" t="s">
        <v>4798</v>
      </c>
      <c r="N309" s="437"/>
      <c r="O309" s="438" t="s">
        <v>3080</v>
      </c>
      <c r="P309" s="434">
        <v>146</v>
      </c>
      <c r="Q309" s="434" t="s">
        <v>4799</v>
      </c>
      <c r="R309" s="434" t="s">
        <v>4800</v>
      </c>
      <c r="S309" s="434" t="s">
        <v>5582</v>
      </c>
    </row>
    <row r="310" spans="1:19" s="449" customFormat="1" ht="22.5">
      <c r="A310" s="440"/>
      <c r="B310" s="440">
        <v>1727</v>
      </c>
      <c r="C310" s="434" t="s">
        <v>3072</v>
      </c>
      <c r="D310" s="435" t="s">
        <v>3073</v>
      </c>
      <c r="E310" s="435" t="s">
        <v>4801</v>
      </c>
      <c r="F310" s="435" t="s">
        <v>4802</v>
      </c>
      <c r="G310" s="442"/>
      <c r="H310" s="435" t="s">
        <v>3225</v>
      </c>
      <c r="I310" s="435" t="s">
        <v>4265</v>
      </c>
      <c r="J310" s="444"/>
      <c r="K310" s="435" t="s">
        <v>3078</v>
      </c>
      <c r="L310" s="442"/>
      <c r="M310" s="447" t="s">
        <v>4803</v>
      </c>
      <c r="N310" s="442"/>
      <c r="O310" s="438" t="s">
        <v>5634</v>
      </c>
      <c r="P310" s="434">
        <v>331</v>
      </c>
      <c r="Q310" s="434" t="s">
        <v>4804</v>
      </c>
      <c r="R310" s="434" t="s">
        <v>4805</v>
      </c>
      <c r="S310" s="435" t="s">
        <v>5582</v>
      </c>
    </row>
    <row r="311" spans="1:19" s="449" customFormat="1" ht="22.5">
      <c r="A311" s="440"/>
      <c r="B311" s="440">
        <v>1496</v>
      </c>
      <c r="C311" s="434" t="s">
        <v>5590</v>
      </c>
      <c r="D311" s="435" t="s">
        <v>3073</v>
      </c>
      <c r="E311" s="435" t="s">
        <v>4806</v>
      </c>
      <c r="F311" s="435" t="s">
        <v>4807</v>
      </c>
      <c r="G311" s="442"/>
      <c r="H311" s="435" t="s">
        <v>4808</v>
      </c>
      <c r="I311" s="435" t="s">
        <v>4265</v>
      </c>
      <c r="J311" s="435"/>
      <c r="K311" s="435" t="s">
        <v>3078</v>
      </c>
      <c r="L311" s="442"/>
      <c r="M311" s="435" t="s">
        <v>4809</v>
      </c>
      <c r="N311" s="435"/>
      <c r="O311" s="438" t="s">
        <v>3080</v>
      </c>
      <c r="P311" s="434">
        <v>150</v>
      </c>
      <c r="Q311" s="434" t="s">
        <v>4810</v>
      </c>
      <c r="R311" s="434" t="s">
        <v>4811</v>
      </c>
      <c r="S311" s="435" t="s">
        <v>5582</v>
      </c>
    </row>
    <row r="312" spans="1:19" s="449" customFormat="1" ht="22.5">
      <c r="A312" s="440"/>
      <c r="B312" s="440">
        <v>994</v>
      </c>
      <c r="C312" s="434" t="s">
        <v>5590</v>
      </c>
      <c r="D312" s="435" t="s">
        <v>3073</v>
      </c>
      <c r="E312" s="435" t="s">
        <v>4812</v>
      </c>
      <c r="F312" s="435" t="s">
        <v>4813</v>
      </c>
      <c r="G312" s="442"/>
      <c r="H312" s="435" t="s">
        <v>277</v>
      </c>
      <c r="I312" s="435" t="s">
        <v>4265</v>
      </c>
      <c r="J312" s="444"/>
      <c r="K312" s="435" t="s">
        <v>3078</v>
      </c>
      <c r="L312" s="442"/>
      <c r="M312" s="435" t="s">
        <v>4814</v>
      </c>
      <c r="N312" s="442"/>
      <c r="O312" s="438" t="s">
        <v>6511</v>
      </c>
      <c r="P312" s="434">
        <v>1354</v>
      </c>
      <c r="Q312" s="434" t="s">
        <v>4815</v>
      </c>
      <c r="R312" s="434" t="s">
        <v>4816</v>
      </c>
      <c r="S312" s="435" t="s">
        <v>5582</v>
      </c>
    </row>
    <row r="313" spans="1:19" s="457" customFormat="1" ht="22.5">
      <c r="A313" s="433"/>
      <c r="B313" s="433">
        <v>855</v>
      </c>
      <c r="C313" s="434" t="s">
        <v>5583</v>
      </c>
      <c r="D313" s="435" t="s">
        <v>3073</v>
      </c>
      <c r="E313" s="434" t="s">
        <v>4817</v>
      </c>
      <c r="F313" s="434" t="s">
        <v>4818</v>
      </c>
      <c r="G313" s="434"/>
      <c r="H313" s="434" t="s">
        <v>4819</v>
      </c>
      <c r="I313" s="434" t="s">
        <v>4265</v>
      </c>
      <c r="J313" s="434"/>
      <c r="K313" s="435" t="s">
        <v>3078</v>
      </c>
      <c r="L313" s="434"/>
      <c r="M313" s="436" t="s">
        <v>4820</v>
      </c>
      <c r="N313" s="437"/>
      <c r="O313" s="438" t="s">
        <v>5609</v>
      </c>
      <c r="P313" s="434">
        <v>420</v>
      </c>
      <c r="Q313" s="434" t="s">
        <v>4821</v>
      </c>
      <c r="R313" s="434" t="s">
        <v>4822</v>
      </c>
      <c r="S313" s="434" t="s">
        <v>5582</v>
      </c>
    </row>
    <row r="314" spans="1:19" s="449" customFormat="1" ht="22.5">
      <c r="A314" s="443">
        <v>5678</v>
      </c>
      <c r="B314" s="433">
        <v>421</v>
      </c>
      <c r="C314" s="434" t="s">
        <v>5597</v>
      </c>
      <c r="D314" s="434" t="s">
        <v>3073</v>
      </c>
      <c r="E314" s="434" t="s">
        <v>4823</v>
      </c>
      <c r="F314" s="434" t="s">
        <v>4824</v>
      </c>
      <c r="G314" s="434"/>
      <c r="H314" s="434" t="s">
        <v>278</v>
      </c>
      <c r="I314" s="434" t="s">
        <v>4265</v>
      </c>
      <c r="J314" s="434"/>
      <c r="K314" s="434" t="s">
        <v>3078</v>
      </c>
      <c r="L314" s="434" t="s">
        <v>6981</v>
      </c>
      <c r="M314" s="436" t="s">
        <v>6982</v>
      </c>
      <c r="N314" s="437"/>
      <c r="O314" s="437" t="s">
        <v>6511</v>
      </c>
      <c r="P314" s="434">
        <v>1777</v>
      </c>
      <c r="Q314" s="434" t="s">
        <v>4825</v>
      </c>
      <c r="R314" s="434" t="s">
        <v>4826</v>
      </c>
      <c r="S314" s="434" t="s">
        <v>5604</v>
      </c>
    </row>
    <row r="315" spans="1:19" s="449" customFormat="1" ht="22.5">
      <c r="A315" s="440"/>
      <c r="B315" s="440">
        <v>813</v>
      </c>
      <c r="C315" s="434" t="s">
        <v>5583</v>
      </c>
      <c r="D315" s="435" t="s">
        <v>3073</v>
      </c>
      <c r="E315" s="435" t="s">
        <v>4827</v>
      </c>
      <c r="F315" s="435" t="s">
        <v>4828</v>
      </c>
      <c r="G315" s="442"/>
      <c r="H315" s="435" t="s">
        <v>4829</v>
      </c>
      <c r="I315" s="435" t="s">
        <v>4265</v>
      </c>
      <c r="J315" s="444"/>
      <c r="K315" s="435" t="s">
        <v>3078</v>
      </c>
      <c r="L315" s="442"/>
      <c r="M315" s="435" t="s">
        <v>4830</v>
      </c>
      <c r="N315" s="442"/>
      <c r="O315" s="438" t="s">
        <v>3080</v>
      </c>
      <c r="P315" s="434">
        <v>198</v>
      </c>
      <c r="Q315" s="434" t="s">
        <v>4831</v>
      </c>
      <c r="R315" s="434" t="s">
        <v>4832</v>
      </c>
      <c r="S315" s="435" t="s">
        <v>5582</v>
      </c>
    </row>
    <row r="316" spans="1:19" s="449" customFormat="1" ht="22.5">
      <c r="A316" s="433"/>
      <c r="B316" s="433">
        <v>1428</v>
      </c>
      <c r="C316" s="434" t="s">
        <v>5583</v>
      </c>
      <c r="D316" s="435" t="s">
        <v>3073</v>
      </c>
      <c r="E316" s="434" t="s">
        <v>4833</v>
      </c>
      <c r="F316" s="434" t="s">
        <v>4834</v>
      </c>
      <c r="G316" s="434"/>
      <c r="H316" s="434" t="s">
        <v>4835</v>
      </c>
      <c r="I316" s="434" t="s">
        <v>4265</v>
      </c>
      <c r="J316" s="434"/>
      <c r="K316" s="435" t="s">
        <v>3078</v>
      </c>
      <c r="L316" s="434"/>
      <c r="M316" s="436" t="s">
        <v>4836</v>
      </c>
      <c r="N316" s="437"/>
      <c r="O316" s="438" t="s">
        <v>3080</v>
      </c>
      <c r="P316" s="434">
        <v>103</v>
      </c>
      <c r="Q316" s="434" t="s">
        <v>4837</v>
      </c>
      <c r="R316" s="434" t="s">
        <v>4838</v>
      </c>
      <c r="S316" s="434" t="s">
        <v>5582</v>
      </c>
    </row>
    <row r="317" spans="1:19" s="449" customFormat="1" ht="22.5">
      <c r="A317" s="433"/>
      <c r="B317" s="433">
        <v>3052</v>
      </c>
      <c r="C317" s="434" t="s">
        <v>3072</v>
      </c>
      <c r="D317" s="434" t="s">
        <v>3073</v>
      </c>
      <c r="E317" s="450" t="s">
        <v>4839</v>
      </c>
      <c r="F317" s="434" t="s">
        <v>4840</v>
      </c>
      <c r="G317" s="434"/>
      <c r="H317" s="434" t="s">
        <v>278</v>
      </c>
      <c r="I317" s="434" t="s">
        <v>4265</v>
      </c>
      <c r="J317" s="434"/>
      <c r="K317" s="435" t="s">
        <v>3078</v>
      </c>
      <c r="L317" s="434"/>
      <c r="M317" s="436" t="s">
        <v>4841</v>
      </c>
      <c r="N317" s="437"/>
      <c r="O317" s="438" t="s">
        <v>3080</v>
      </c>
      <c r="P317" s="434">
        <v>143</v>
      </c>
      <c r="Q317" s="434" t="s">
        <v>4842</v>
      </c>
      <c r="R317" s="434" t="s">
        <v>4843</v>
      </c>
      <c r="S317" s="434" t="s">
        <v>5582</v>
      </c>
    </row>
    <row r="318" spans="1:19" s="449" customFormat="1" ht="22.5">
      <c r="A318" s="443">
        <v>178</v>
      </c>
      <c r="B318" s="433">
        <v>81</v>
      </c>
      <c r="C318" s="434" t="s">
        <v>3072</v>
      </c>
      <c r="D318" s="434" t="s">
        <v>6328</v>
      </c>
      <c r="E318" s="434" t="s">
        <v>4844</v>
      </c>
      <c r="F318" s="434" t="s">
        <v>4845</v>
      </c>
      <c r="G318" s="434"/>
      <c r="H318" s="434" t="s">
        <v>278</v>
      </c>
      <c r="I318" s="434" t="s">
        <v>4265</v>
      </c>
      <c r="J318" s="434"/>
      <c r="K318" s="434" t="s">
        <v>3078</v>
      </c>
      <c r="L318" s="434" t="s">
        <v>6981</v>
      </c>
      <c r="M318" s="436" t="s">
        <v>4846</v>
      </c>
      <c r="N318" s="437"/>
      <c r="O318" s="437" t="s">
        <v>5634</v>
      </c>
      <c r="P318" s="434">
        <v>229</v>
      </c>
      <c r="Q318" s="434" t="s">
        <v>4847</v>
      </c>
      <c r="R318" s="434" t="s">
        <v>4848</v>
      </c>
      <c r="S318" s="434" t="s">
        <v>6269</v>
      </c>
    </row>
    <row r="319" spans="1:19" s="449" customFormat="1" ht="22.5">
      <c r="A319" s="443">
        <v>248</v>
      </c>
      <c r="B319" s="433">
        <v>1234</v>
      </c>
      <c r="C319" s="434" t="s">
        <v>3072</v>
      </c>
      <c r="D319" s="434" t="s">
        <v>6300</v>
      </c>
      <c r="E319" s="434" t="s">
        <v>4849</v>
      </c>
      <c r="F319" s="434" t="s">
        <v>4850</v>
      </c>
      <c r="G319" s="434"/>
      <c r="H319" s="434" t="s">
        <v>278</v>
      </c>
      <c r="I319" s="434" t="s">
        <v>4265</v>
      </c>
      <c r="J319" s="434"/>
      <c r="K319" s="450" t="s">
        <v>3078</v>
      </c>
      <c r="L319" s="434" t="s">
        <v>6981</v>
      </c>
      <c r="M319" s="436">
        <v>10036</v>
      </c>
      <c r="N319" s="437"/>
      <c r="O319" s="437" t="s">
        <v>6274</v>
      </c>
      <c r="P319" s="434">
        <v>509</v>
      </c>
      <c r="Q319" s="434" t="s">
        <v>4851</v>
      </c>
      <c r="R319" s="434" t="s">
        <v>4852</v>
      </c>
      <c r="S319" s="434" t="s">
        <v>6269</v>
      </c>
    </row>
    <row r="320" spans="1:19" s="449" customFormat="1" ht="22.5">
      <c r="A320" s="443">
        <v>5658</v>
      </c>
      <c r="B320" s="433">
        <v>97502</v>
      </c>
      <c r="C320" s="434" t="s">
        <v>3072</v>
      </c>
      <c r="D320" s="434" t="s">
        <v>6300</v>
      </c>
      <c r="E320" s="434" t="s">
        <v>4853</v>
      </c>
      <c r="F320" s="434" t="s">
        <v>4854</v>
      </c>
      <c r="G320" s="434"/>
      <c r="H320" s="434" t="s">
        <v>278</v>
      </c>
      <c r="I320" s="434" t="s">
        <v>4265</v>
      </c>
      <c r="J320" s="434"/>
      <c r="K320" s="434" t="s">
        <v>3078</v>
      </c>
      <c r="L320" s="434" t="s">
        <v>6981</v>
      </c>
      <c r="M320" s="436">
        <v>10022</v>
      </c>
      <c r="N320" s="437"/>
      <c r="O320" s="437" t="s">
        <v>6274</v>
      </c>
      <c r="P320" s="434">
        <v>688</v>
      </c>
      <c r="Q320" s="434" t="s">
        <v>4855</v>
      </c>
      <c r="R320" s="434" t="s">
        <v>4856</v>
      </c>
      <c r="S320" s="434" t="s">
        <v>5604</v>
      </c>
    </row>
    <row r="321" spans="1:19" s="449" customFormat="1" ht="22.5">
      <c r="A321" s="443">
        <v>5770</v>
      </c>
      <c r="B321" s="433">
        <v>3154</v>
      </c>
      <c r="C321" s="434" t="s">
        <v>3072</v>
      </c>
      <c r="D321" s="434" t="s">
        <v>6300</v>
      </c>
      <c r="E321" s="434" t="s">
        <v>4857</v>
      </c>
      <c r="F321" s="434" t="s">
        <v>4858</v>
      </c>
      <c r="G321" s="434"/>
      <c r="H321" s="434" t="s">
        <v>278</v>
      </c>
      <c r="I321" s="434" t="s">
        <v>4265</v>
      </c>
      <c r="J321" s="434"/>
      <c r="K321" s="434" t="s">
        <v>3078</v>
      </c>
      <c r="L321" s="434" t="s">
        <v>6981</v>
      </c>
      <c r="M321" s="434">
        <v>10006</v>
      </c>
      <c r="N321" s="437"/>
      <c r="O321" s="437" t="s">
        <v>5634</v>
      </c>
      <c r="P321" s="434">
        <v>217</v>
      </c>
      <c r="Q321" s="434" t="s">
        <v>4859</v>
      </c>
      <c r="R321" s="434" t="s">
        <v>4860</v>
      </c>
      <c r="S321" s="434" t="s">
        <v>5604</v>
      </c>
    </row>
    <row r="322" spans="1:19" s="449" customFormat="1" ht="22.5">
      <c r="A322" s="443">
        <v>5723</v>
      </c>
      <c r="B322" s="445">
        <v>1299</v>
      </c>
      <c r="C322" s="434" t="s">
        <v>3072</v>
      </c>
      <c r="D322" s="434" t="s">
        <v>6300</v>
      </c>
      <c r="E322" s="434" t="s">
        <v>4861</v>
      </c>
      <c r="F322" s="434" t="s">
        <v>4862</v>
      </c>
      <c r="G322" s="434"/>
      <c r="H322" s="434" t="s">
        <v>278</v>
      </c>
      <c r="I322" s="434" t="s">
        <v>4265</v>
      </c>
      <c r="J322" s="434"/>
      <c r="K322" s="434" t="s">
        <v>3078</v>
      </c>
      <c r="L322" s="434" t="s">
        <v>6981</v>
      </c>
      <c r="M322" s="437" t="s">
        <v>4863</v>
      </c>
      <c r="N322" s="437"/>
      <c r="O322" s="437" t="s">
        <v>5634</v>
      </c>
      <c r="P322" s="434">
        <v>270</v>
      </c>
      <c r="Q322" s="434" t="s">
        <v>4864</v>
      </c>
      <c r="R322" s="434" t="s">
        <v>4865</v>
      </c>
      <c r="S322" s="434" t="s">
        <v>5604</v>
      </c>
    </row>
    <row r="323" spans="1:19" s="449" customFormat="1" ht="22.5">
      <c r="A323" s="443">
        <v>5400</v>
      </c>
      <c r="B323" s="445">
        <v>1380</v>
      </c>
      <c r="C323" s="434" t="s">
        <v>3072</v>
      </c>
      <c r="D323" s="434" t="s">
        <v>5605</v>
      </c>
      <c r="E323" s="434" t="s">
        <v>4866</v>
      </c>
      <c r="F323" s="434" t="s">
        <v>4867</v>
      </c>
      <c r="G323" s="434"/>
      <c r="H323" s="434" t="s">
        <v>278</v>
      </c>
      <c r="I323" s="434" t="s">
        <v>4265</v>
      </c>
      <c r="J323" s="434"/>
      <c r="K323" s="450" t="s">
        <v>3078</v>
      </c>
      <c r="L323" s="434" t="s">
        <v>6981</v>
      </c>
      <c r="M323" s="437" t="s">
        <v>4868</v>
      </c>
      <c r="N323" s="437"/>
      <c r="O323" s="437" t="s">
        <v>5601</v>
      </c>
      <c r="P323" s="434">
        <v>863</v>
      </c>
      <c r="Q323" s="434" t="s">
        <v>4869</v>
      </c>
      <c r="R323" s="434" t="s">
        <v>4870</v>
      </c>
      <c r="S323" s="434" t="s">
        <v>5604</v>
      </c>
    </row>
    <row r="324" spans="1:19" s="449" customFormat="1" ht="22.5">
      <c r="A324" s="433"/>
      <c r="B324" s="433">
        <v>3329</v>
      </c>
      <c r="C324" s="434" t="s">
        <v>5590</v>
      </c>
      <c r="D324" s="434" t="s">
        <v>5591</v>
      </c>
      <c r="E324" s="434" t="s">
        <v>4871</v>
      </c>
      <c r="F324" s="434" t="s">
        <v>4872</v>
      </c>
      <c r="G324" s="434"/>
      <c r="H324" s="434" t="s">
        <v>3360</v>
      </c>
      <c r="I324" s="434" t="s">
        <v>4248</v>
      </c>
      <c r="J324" s="434"/>
      <c r="K324" s="435" t="s">
        <v>3078</v>
      </c>
      <c r="L324" s="434"/>
      <c r="M324" s="439" t="s">
        <v>4873</v>
      </c>
      <c r="N324" s="437"/>
      <c r="O324" s="438" t="s">
        <v>3080</v>
      </c>
      <c r="P324" s="434">
        <v>86</v>
      </c>
      <c r="Q324" s="434" t="s">
        <v>4874</v>
      </c>
      <c r="R324" s="434" t="s">
        <v>4875</v>
      </c>
      <c r="S324" s="434" t="s">
        <v>5582</v>
      </c>
    </row>
    <row r="325" spans="1:19" s="449" customFormat="1" ht="22.5">
      <c r="A325" s="433"/>
      <c r="B325" s="433">
        <v>205</v>
      </c>
      <c r="C325" s="434" t="s">
        <v>5590</v>
      </c>
      <c r="D325" s="434" t="s">
        <v>3073</v>
      </c>
      <c r="E325" s="434" t="s">
        <v>4876</v>
      </c>
      <c r="F325" s="434" t="s">
        <v>4877</v>
      </c>
      <c r="G325" s="434"/>
      <c r="H325" s="434" t="s">
        <v>279</v>
      </c>
      <c r="I325" s="434" t="s">
        <v>4248</v>
      </c>
      <c r="J325" s="434"/>
      <c r="K325" s="435" t="s">
        <v>3078</v>
      </c>
      <c r="L325" s="434"/>
      <c r="M325" s="437" t="s">
        <v>4878</v>
      </c>
      <c r="N325" s="437"/>
      <c r="O325" s="438" t="s">
        <v>5634</v>
      </c>
      <c r="P325" s="434">
        <v>229</v>
      </c>
      <c r="Q325" s="434" t="s">
        <v>4879</v>
      </c>
      <c r="R325" s="434" t="s">
        <v>4880</v>
      </c>
      <c r="S325" s="434" t="s">
        <v>5582</v>
      </c>
    </row>
    <row r="326" spans="1:19" s="449" customFormat="1" ht="22.5">
      <c r="A326" s="433"/>
      <c r="B326" s="433">
        <v>3716</v>
      </c>
      <c r="C326" s="434" t="s">
        <v>3072</v>
      </c>
      <c r="D326" s="434" t="s">
        <v>3073</v>
      </c>
      <c r="E326" s="434" t="s">
        <v>4881</v>
      </c>
      <c r="F326" s="434" t="s">
        <v>4882</v>
      </c>
      <c r="G326" s="434"/>
      <c r="H326" s="434" t="s">
        <v>3360</v>
      </c>
      <c r="I326" s="434" t="s">
        <v>4248</v>
      </c>
      <c r="J326" s="434"/>
      <c r="K326" s="435" t="s">
        <v>3078</v>
      </c>
      <c r="L326" s="434"/>
      <c r="M326" s="436" t="s">
        <v>4883</v>
      </c>
      <c r="N326" s="437"/>
      <c r="O326" s="438" t="s">
        <v>5609</v>
      </c>
      <c r="P326" s="434">
        <v>400</v>
      </c>
      <c r="Q326" s="434" t="s">
        <v>4884</v>
      </c>
      <c r="R326" s="434" t="s">
        <v>4885</v>
      </c>
      <c r="S326" s="434" t="s">
        <v>5582</v>
      </c>
    </row>
    <row r="327" spans="1:19" s="449" customFormat="1" ht="22.5">
      <c r="A327" s="440"/>
      <c r="B327" s="440">
        <v>802</v>
      </c>
      <c r="C327" s="434" t="s">
        <v>5583</v>
      </c>
      <c r="D327" s="435" t="s">
        <v>3073</v>
      </c>
      <c r="E327" s="435" t="s">
        <v>4886</v>
      </c>
      <c r="F327" s="435" t="s">
        <v>4887</v>
      </c>
      <c r="G327" s="442"/>
      <c r="H327" s="435" t="s">
        <v>4888</v>
      </c>
      <c r="I327" s="435" t="s">
        <v>4248</v>
      </c>
      <c r="J327" s="444"/>
      <c r="K327" s="435" t="s">
        <v>3078</v>
      </c>
      <c r="L327" s="442"/>
      <c r="M327" s="435" t="s">
        <v>4889</v>
      </c>
      <c r="N327" s="442"/>
      <c r="O327" s="438" t="s">
        <v>5634</v>
      </c>
      <c r="P327" s="434">
        <v>210</v>
      </c>
      <c r="Q327" s="434" t="s">
        <v>4890</v>
      </c>
      <c r="R327" s="434" t="s">
        <v>4891</v>
      </c>
      <c r="S327" s="435" t="s">
        <v>5582</v>
      </c>
    </row>
    <row r="328" spans="1:19" s="449" customFormat="1" ht="22.5">
      <c r="A328" s="433"/>
      <c r="B328" s="433">
        <v>94</v>
      </c>
      <c r="C328" s="434" t="s">
        <v>5583</v>
      </c>
      <c r="D328" s="434" t="s">
        <v>3073</v>
      </c>
      <c r="E328" s="434" t="s">
        <v>4892</v>
      </c>
      <c r="F328" s="434" t="s">
        <v>4893</v>
      </c>
      <c r="G328" s="434"/>
      <c r="H328" s="434" t="s">
        <v>3360</v>
      </c>
      <c r="I328" s="434" t="s">
        <v>4248</v>
      </c>
      <c r="J328" s="434"/>
      <c r="K328" s="435" t="s">
        <v>3078</v>
      </c>
      <c r="L328" s="434"/>
      <c r="M328" s="436" t="s">
        <v>4894</v>
      </c>
      <c r="N328" s="437"/>
      <c r="O328" s="438" t="s">
        <v>5634</v>
      </c>
      <c r="P328" s="434">
        <v>257</v>
      </c>
      <c r="Q328" s="434" t="s">
        <v>4895</v>
      </c>
      <c r="R328" s="434" t="s">
        <v>4896</v>
      </c>
      <c r="S328" s="435" t="s">
        <v>5582</v>
      </c>
    </row>
    <row r="329" spans="1:19" s="449" customFormat="1" ht="22.5">
      <c r="A329" s="443">
        <v>5674</v>
      </c>
      <c r="B329" s="433">
        <v>1044</v>
      </c>
      <c r="C329" s="434" t="s">
        <v>3072</v>
      </c>
      <c r="D329" s="434" t="s">
        <v>5605</v>
      </c>
      <c r="E329" s="434" t="s">
        <v>4897</v>
      </c>
      <c r="F329" s="434" t="s">
        <v>4898</v>
      </c>
      <c r="G329" s="434"/>
      <c r="H329" s="434" t="s">
        <v>3261</v>
      </c>
      <c r="I329" s="434" t="s">
        <v>4248</v>
      </c>
      <c r="J329" s="434"/>
      <c r="K329" s="434" t="s">
        <v>3078</v>
      </c>
      <c r="L329" s="434" t="s">
        <v>4899</v>
      </c>
      <c r="M329" s="436">
        <v>45202</v>
      </c>
      <c r="N329" s="437"/>
      <c r="O329" s="437" t="s">
        <v>5609</v>
      </c>
      <c r="P329" s="434">
        <v>456</v>
      </c>
      <c r="Q329" s="434" t="s">
        <v>4900</v>
      </c>
      <c r="R329" s="434" t="s">
        <v>4901</v>
      </c>
      <c r="S329" s="434" t="s">
        <v>5604</v>
      </c>
    </row>
    <row r="330" spans="1:19" s="449" customFormat="1" ht="22.5">
      <c r="A330" s="440"/>
      <c r="B330" s="440">
        <v>1045</v>
      </c>
      <c r="C330" s="434" t="s">
        <v>3072</v>
      </c>
      <c r="D330" s="435" t="s">
        <v>5605</v>
      </c>
      <c r="E330" s="435" t="s">
        <v>4902</v>
      </c>
      <c r="F330" s="435" t="s">
        <v>4903</v>
      </c>
      <c r="G330" s="442"/>
      <c r="H330" s="435" t="s">
        <v>3360</v>
      </c>
      <c r="I330" s="435" t="s">
        <v>4248</v>
      </c>
      <c r="J330" s="444"/>
      <c r="K330" s="435" t="s">
        <v>3078</v>
      </c>
      <c r="L330" s="442"/>
      <c r="M330" s="435" t="s">
        <v>4904</v>
      </c>
      <c r="N330" s="442"/>
      <c r="O330" s="438" t="s">
        <v>5634</v>
      </c>
      <c r="P330" s="434">
        <v>310</v>
      </c>
      <c r="Q330" s="434" t="s">
        <v>4905</v>
      </c>
      <c r="R330" s="434" t="s">
        <v>4906</v>
      </c>
      <c r="S330" s="435" t="s">
        <v>5582</v>
      </c>
    </row>
    <row r="331" spans="1:19" s="449" customFormat="1" ht="22.5">
      <c r="A331" s="433"/>
      <c r="B331" s="433">
        <v>3143</v>
      </c>
      <c r="C331" s="434" t="s">
        <v>5583</v>
      </c>
      <c r="D331" s="434" t="s">
        <v>5584</v>
      </c>
      <c r="E331" s="434" t="s">
        <v>4907</v>
      </c>
      <c r="F331" s="434" t="s">
        <v>4908</v>
      </c>
      <c r="G331" s="434"/>
      <c r="H331" s="434" t="s">
        <v>2193</v>
      </c>
      <c r="I331" s="434" t="s">
        <v>4249</v>
      </c>
      <c r="J331" s="434"/>
      <c r="K331" s="435" t="s">
        <v>3078</v>
      </c>
      <c r="L331" s="434"/>
      <c r="M331" s="439">
        <v>73134</v>
      </c>
      <c r="N331" s="437"/>
      <c r="O331" s="438" t="s">
        <v>3080</v>
      </c>
      <c r="P331" s="434">
        <v>118</v>
      </c>
      <c r="Q331" s="434" t="s">
        <v>4909</v>
      </c>
      <c r="R331" s="434" t="s">
        <v>4910</v>
      </c>
      <c r="S331" s="434" t="s">
        <v>5582</v>
      </c>
    </row>
    <row r="332" spans="1:19" s="449" customFormat="1" ht="22.5">
      <c r="A332" s="440"/>
      <c r="B332" s="440">
        <v>653</v>
      </c>
      <c r="C332" s="434" t="s">
        <v>5590</v>
      </c>
      <c r="D332" s="434" t="s">
        <v>5591</v>
      </c>
      <c r="E332" s="435" t="s">
        <v>4911</v>
      </c>
      <c r="F332" s="435" t="s">
        <v>4912</v>
      </c>
      <c r="G332" s="442"/>
      <c r="H332" s="435" t="s">
        <v>280</v>
      </c>
      <c r="I332" s="435" t="s">
        <v>4249</v>
      </c>
      <c r="J332" s="435"/>
      <c r="K332" s="435" t="s">
        <v>3078</v>
      </c>
      <c r="L332" s="442"/>
      <c r="M332" s="435" t="s">
        <v>4913</v>
      </c>
      <c r="N332" s="435"/>
      <c r="O332" s="438" t="s">
        <v>5634</v>
      </c>
      <c r="P332" s="434">
        <v>301</v>
      </c>
      <c r="Q332" s="434" t="s">
        <v>4914</v>
      </c>
      <c r="R332" s="434" t="s">
        <v>4915</v>
      </c>
      <c r="S332" s="435" t="s">
        <v>5582</v>
      </c>
    </row>
    <row r="333" spans="1:19" s="449" customFormat="1" ht="22.5">
      <c r="A333" s="433"/>
      <c r="B333" s="433">
        <v>3229</v>
      </c>
      <c r="C333" s="434" t="s">
        <v>5583</v>
      </c>
      <c r="D333" s="434" t="s">
        <v>5591</v>
      </c>
      <c r="E333" s="434" t="s">
        <v>4916</v>
      </c>
      <c r="F333" s="434" t="s">
        <v>4917</v>
      </c>
      <c r="G333" s="434"/>
      <c r="H333" s="434" t="s">
        <v>280</v>
      </c>
      <c r="I333" s="434" t="s">
        <v>4249</v>
      </c>
      <c r="J333" s="434"/>
      <c r="K333" s="435" t="s">
        <v>3078</v>
      </c>
      <c r="L333" s="434"/>
      <c r="M333" s="439" t="s">
        <v>4918</v>
      </c>
      <c r="N333" s="437"/>
      <c r="O333" s="438" t="s">
        <v>5609</v>
      </c>
      <c r="P333" s="434">
        <v>391</v>
      </c>
      <c r="Q333" s="434" t="s">
        <v>4919</v>
      </c>
      <c r="R333" s="434" t="s">
        <v>4920</v>
      </c>
      <c r="S333" s="434" t="s">
        <v>5582</v>
      </c>
    </row>
    <row r="334" spans="1:19" s="449" customFormat="1" ht="22.5">
      <c r="A334" s="440"/>
      <c r="B334" s="440">
        <v>1494</v>
      </c>
      <c r="C334" s="434" t="s">
        <v>5583</v>
      </c>
      <c r="D334" s="435" t="s">
        <v>3073</v>
      </c>
      <c r="E334" s="435" t="s">
        <v>4921</v>
      </c>
      <c r="F334" s="435" t="s">
        <v>4922</v>
      </c>
      <c r="G334" s="442"/>
      <c r="H334" s="435" t="s">
        <v>280</v>
      </c>
      <c r="I334" s="435" t="s">
        <v>4249</v>
      </c>
      <c r="J334" s="435"/>
      <c r="K334" s="435" t="s">
        <v>3078</v>
      </c>
      <c r="L334" s="442"/>
      <c r="M334" s="435" t="s">
        <v>4923</v>
      </c>
      <c r="N334" s="442"/>
      <c r="O334" s="438" t="s">
        <v>5634</v>
      </c>
      <c r="P334" s="434">
        <v>260</v>
      </c>
      <c r="Q334" s="434" t="s">
        <v>4924</v>
      </c>
      <c r="R334" s="434" t="s">
        <v>4925</v>
      </c>
      <c r="S334" s="435" t="s">
        <v>5582</v>
      </c>
    </row>
    <row r="335" spans="1:19" s="449" customFormat="1" ht="22.5">
      <c r="A335" s="433"/>
      <c r="B335" s="433">
        <v>1046</v>
      </c>
      <c r="C335" s="434" t="s">
        <v>3072</v>
      </c>
      <c r="D335" s="434" t="s">
        <v>3073</v>
      </c>
      <c r="E335" s="434" t="s">
        <v>4926</v>
      </c>
      <c r="F335" s="434" t="s">
        <v>4927</v>
      </c>
      <c r="G335" s="434"/>
      <c r="H335" s="434" t="s">
        <v>280</v>
      </c>
      <c r="I335" s="434" t="s">
        <v>4249</v>
      </c>
      <c r="J335" s="434"/>
      <c r="K335" s="435" t="s">
        <v>3078</v>
      </c>
      <c r="L335" s="434"/>
      <c r="M335" s="436" t="s">
        <v>4928</v>
      </c>
      <c r="N335" s="437"/>
      <c r="O335" s="438" t="s">
        <v>5609</v>
      </c>
      <c r="P335" s="434">
        <v>388</v>
      </c>
      <c r="Q335" s="434" t="s">
        <v>4929</v>
      </c>
      <c r="R335" s="434" t="s">
        <v>4930</v>
      </c>
      <c r="S335" s="434" t="s">
        <v>5582</v>
      </c>
    </row>
    <row r="336" spans="1:19" s="449" customFormat="1" ht="22.5">
      <c r="A336" s="440"/>
      <c r="B336" s="440">
        <v>3043</v>
      </c>
      <c r="C336" s="434" t="s">
        <v>5590</v>
      </c>
      <c r="D336" s="435" t="s">
        <v>5584</v>
      </c>
      <c r="E336" s="435" t="s">
        <v>4931</v>
      </c>
      <c r="F336" s="435" t="s">
        <v>4932</v>
      </c>
      <c r="G336" s="442"/>
      <c r="H336" s="435" t="s">
        <v>236</v>
      </c>
      <c r="I336" s="435" t="s">
        <v>4259</v>
      </c>
      <c r="J336" s="435"/>
      <c r="K336" s="435" t="s">
        <v>3078</v>
      </c>
      <c r="L336" s="442"/>
      <c r="M336" s="447" t="s">
        <v>4933</v>
      </c>
      <c r="N336" s="442"/>
      <c r="O336" s="438" t="s">
        <v>3080</v>
      </c>
      <c r="P336" s="434">
        <v>80</v>
      </c>
      <c r="Q336" s="434" t="s">
        <v>4934</v>
      </c>
      <c r="R336" s="434" t="s">
        <v>4935</v>
      </c>
      <c r="S336" s="435" t="s">
        <v>5582</v>
      </c>
    </row>
    <row r="337" spans="1:19" s="449" customFormat="1" ht="22.5">
      <c r="A337" s="433"/>
      <c r="B337" s="433">
        <v>364</v>
      </c>
      <c r="C337" s="434" t="s">
        <v>5583</v>
      </c>
      <c r="D337" s="434" t="s">
        <v>5591</v>
      </c>
      <c r="E337" s="434" t="s">
        <v>4936</v>
      </c>
      <c r="F337" s="434" t="s">
        <v>4937</v>
      </c>
      <c r="G337" s="434"/>
      <c r="H337" s="434" t="s">
        <v>236</v>
      </c>
      <c r="I337" s="434" t="s">
        <v>4259</v>
      </c>
      <c r="J337" s="434"/>
      <c r="K337" s="435" t="s">
        <v>3078</v>
      </c>
      <c r="L337" s="434"/>
      <c r="M337" s="436" t="s">
        <v>4938</v>
      </c>
      <c r="N337" s="437"/>
      <c r="O337" s="438" t="s">
        <v>5634</v>
      </c>
      <c r="P337" s="434">
        <v>243</v>
      </c>
      <c r="Q337" s="434" t="s">
        <v>4939</v>
      </c>
      <c r="R337" s="434" t="s">
        <v>4940</v>
      </c>
      <c r="S337" s="434" t="s">
        <v>5582</v>
      </c>
    </row>
    <row r="338" spans="1:19" s="449" customFormat="1" ht="22.5">
      <c r="A338" s="440"/>
      <c r="B338" s="440">
        <v>1757</v>
      </c>
      <c r="C338" s="434" t="s">
        <v>3072</v>
      </c>
      <c r="D338" s="435" t="s">
        <v>6270</v>
      </c>
      <c r="E338" s="435" t="s">
        <v>4941</v>
      </c>
      <c r="F338" s="435" t="s">
        <v>4942</v>
      </c>
      <c r="G338" s="442"/>
      <c r="H338" s="435" t="s">
        <v>236</v>
      </c>
      <c r="I338" s="435" t="s">
        <v>4259</v>
      </c>
      <c r="J338" s="435"/>
      <c r="K338" s="435" t="s">
        <v>3078</v>
      </c>
      <c r="L338" s="442"/>
      <c r="M338" s="447" t="s">
        <v>4943</v>
      </c>
      <c r="N338" s="442"/>
      <c r="O338" s="438" t="s">
        <v>5634</v>
      </c>
      <c r="P338" s="434">
        <v>288</v>
      </c>
      <c r="Q338" s="434" t="s">
        <v>4944</v>
      </c>
      <c r="R338" s="434" t="s">
        <v>4945</v>
      </c>
      <c r="S338" s="435" t="s">
        <v>5582</v>
      </c>
    </row>
    <row r="339" spans="1:19" s="449" customFormat="1" ht="22.5">
      <c r="A339" s="440"/>
      <c r="B339" s="440">
        <v>881</v>
      </c>
      <c r="C339" s="434" t="s">
        <v>5590</v>
      </c>
      <c r="D339" s="435" t="s">
        <v>3073</v>
      </c>
      <c r="E339" s="435" t="s">
        <v>4946</v>
      </c>
      <c r="F339" s="435" t="s">
        <v>4947</v>
      </c>
      <c r="G339" s="442"/>
      <c r="H339" s="435" t="s">
        <v>236</v>
      </c>
      <c r="I339" s="435" t="s">
        <v>4259</v>
      </c>
      <c r="J339" s="435"/>
      <c r="K339" s="435" t="s">
        <v>3078</v>
      </c>
      <c r="L339" s="442"/>
      <c r="M339" s="435" t="s">
        <v>4948</v>
      </c>
      <c r="N339" s="442"/>
      <c r="O339" s="438" t="s">
        <v>3080</v>
      </c>
      <c r="P339" s="434">
        <v>153</v>
      </c>
      <c r="Q339" s="434" t="s">
        <v>4949</v>
      </c>
      <c r="R339" s="434" t="s">
        <v>4950</v>
      </c>
      <c r="S339" s="435" t="s">
        <v>5582</v>
      </c>
    </row>
    <row r="340" spans="1:19" s="449" customFormat="1" ht="22.5">
      <c r="A340" s="443">
        <v>5282</v>
      </c>
      <c r="B340" s="433">
        <v>1189</v>
      </c>
      <c r="C340" s="434" t="s">
        <v>3072</v>
      </c>
      <c r="D340" s="434" t="s">
        <v>5605</v>
      </c>
      <c r="E340" s="434" t="s">
        <v>4951</v>
      </c>
      <c r="F340" s="434" t="s">
        <v>4952</v>
      </c>
      <c r="G340" s="434"/>
      <c r="H340" s="434" t="s">
        <v>236</v>
      </c>
      <c r="I340" s="434" t="s">
        <v>4259</v>
      </c>
      <c r="J340" s="434"/>
      <c r="K340" s="434" t="s">
        <v>3078</v>
      </c>
      <c r="L340" s="434" t="s">
        <v>4953</v>
      </c>
      <c r="M340" s="436">
        <v>97205</v>
      </c>
      <c r="N340" s="437"/>
      <c r="O340" s="437" t="s">
        <v>5634</v>
      </c>
      <c r="P340" s="434">
        <v>205</v>
      </c>
      <c r="Q340" s="434" t="s">
        <v>4954</v>
      </c>
      <c r="R340" s="434" t="s">
        <v>4955</v>
      </c>
      <c r="S340" s="434" t="s">
        <v>5604</v>
      </c>
    </row>
    <row r="341" spans="1:19" s="449" customFormat="1" ht="22.5">
      <c r="A341" s="443">
        <v>263</v>
      </c>
      <c r="B341" s="433">
        <v>3181</v>
      </c>
      <c r="C341" s="434" t="s">
        <v>5590</v>
      </c>
      <c r="D341" s="445" t="s">
        <v>5584</v>
      </c>
      <c r="E341" s="434" t="s">
        <v>4956</v>
      </c>
      <c r="F341" s="434" t="s">
        <v>4957</v>
      </c>
      <c r="G341" s="434"/>
      <c r="H341" s="434" t="s">
        <v>239</v>
      </c>
      <c r="I341" s="434" t="s">
        <v>4250</v>
      </c>
      <c r="J341" s="434"/>
      <c r="K341" s="434" t="s">
        <v>3078</v>
      </c>
      <c r="L341" s="434" t="s">
        <v>4958</v>
      </c>
      <c r="M341" s="437" t="s">
        <v>4959</v>
      </c>
      <c r="N341" s="437"/>
      <c r="O341" s="437" t="s">
        <v>3080</v>
      </c>
      <c r="P341" s="434">
        <v>136</v>
      </c>
      <c r="Q341" s="434" t="s">
        <v>4960</v>
      </c>
      <c r="R341" s="434" t="s">
        <v>4961</v>
      </c>
      <c r="S341" s="434" t="s">
        <v>6269</v>
      </c>
    </row>
    <row r="342" spans="1:19" s="449" customFormat="1" ht="22.5">
      <c r="A342" s="433"/>
      <c r="B342" s="433">
        <v>1165</v>
      </c>
      <c r="C342" s="434" t="s">
        <v>5583</v>
      </c>
      <c r="D342" s="434" t="s">
        <v>5591</v>
      </c>
      <c r="E342" s="434" t="s">
        <v>4962</v>
      </c>
      <c r="F342" s="434" t="s">
        <v>4963</v>
      </c>
      <c r="G342" s="434"/>
      <c r="H342" s="434" t="s">
        <v>4964</v>
      </c>
      <c r="I342" s="434" t="s">
        <v>4250</v>
      </c>
      <c r="J342" s="434"/>
      <c r="K342" s="435" t="s">
        <v>3078</v>
      </c>
      <c r="L342" s="434"/>
      <c r="M342" s="436" t="s">
        <v>4965</v>
      </c>
      <c r="N342" s="437"/>
      <c r="O342" s="438" t="s">
        <v>5634</v>
      </c>
      <c r="P342" s="434">
        <v>311</v>
      </c>
      <c r="Q342" s="434" t="s">
        <v>4966</v>
      </c>
      <c r="R342" s="434" t="s">
        <v>4967</v>
      </c>
      <c r="S342" s="434" t="s">
        <v>5582</v>
      </c>
    </row>
    <row r="343" spans="1:19" s="449" customFormat="1" ht="22.5">
      <c r="A343" s="440"/>
      <c r="B343" s="440">
        <v>990</v>
      </c>
      <c r="C343" s="434" t="s">
        <v>5583</v>
      </c>
      <c r="D343" s="434" t="s">
        <v>5591</v>
      </c>
      <c r="E343" s="435" t="s">
        <v>4968</v>
      </c>
      <c r="F343" s="435" t="s">
        <v>4969</v>
      </c>
      <c r="G343" s="442" t="s">
        <v>4970</v>
      </c>
      <c r="H343" s="435" t="s">
        <v>4971</v>
      </c>
      <c r="I343" s="435" t="s">
        <v>4250</v>
      </c>
      <c r="J343" s="435"/>
      <c r="K343" s="435" t="s">
        <v>3078</v>
      </c>
      <c r="L343" s="442"/>
      <c r="M343" s="435" t="s">
        <v>4972</v>
      </c>
      <c r="N343" s="435"/>
      <c r="O343" s="438" t="s">
        <v>5609</v>
      </c>
      <c r="P343" s="434">
        <v>489</v>
      </c>
      <c r="Q343" s="434" t="s">
        <v>4973</v>
      </c>
      <c r="R343" s="434" t="s">
        <v>4974</v>
      </c>
      <c r="S343" s="435" t="s">
        <v>5582</v>
      </c>
    </row>
    <row r="344" spans="1:19" s="449" customFormat="1" ht="22.5">
      <c r="A344" s="440"/>
      <c r="B344" s="440">
        <v>639</v>
      </c>
      <c r="C344" s="434" t="s">
        <v>5590</v>
      </c>
      <c r="D344" s="434" t="s">
        <v>5591</v>
      </c>
      <c r="E344" s="435" t="s">
        <v>4975</v>
      </c>
      <c r="F344" s="435" t="s">
        <v>4976</v>
      </c>
      <c r="G344" s="442"/>
      <c r="H344" s="435" t="s">
        <v>4977</v>
      </c>
      <c r="I344" s="435" t="s">
        <v>4250</v>
      </c>
      <c r="J344" s="435"/>
      <c r="K344" s="435" t="s">
        <v>3078</v>
      </c>
      <c r="L344" s="442"/>
      <c r="M344" s="435" t="s">
        <v>4978</v>
      </c>
      <c r="N344" s="435"/>
      <c r="O344" s="438" t="s">
        <v>3080</v>
      </c>
      <c r="P344" s="434">
        <v>117</v>
      </c>
      <c r="Q344" s="434" t="s">
        <v>4979</v>
      </c>
      <c r="R344" s="434" t="s">
        <v>4980</v>
      </c>
      <c r="S344" s="435" t="s">
        <v>5582</v>
      </c>
    </row>
    <row r="345" spans="1:19" s="449" customFormat="1" ht="22.5">
      <c r="A345" s="443">
        <v>71</v>
      </c>
      <c r="B345" s="433">
        <v>123</v>
      </c>
      <c r="C345" s="434" t="s">
        <v>5590</v>
      </c>
      <c r="D345" s="434" t="s">
        <v>5591</v>
      </c>
      <c r="E345" s="434" t="s">
        <v>4981</v>
      </c>
      <c r="F345" s="434" t="s">
        <v>4982</v>
      </c>
      <c r="G345" s="434"/>
      <c r="H345" s="434" t="s">
        <v>239</v>
      </c>
      <c r="I345" s="434" t="s">
        <v>4250</v>
      </c>
      <c r="J345" s="434"/>
      <c r="K345" s="434" t="s">
        <v>3078</v>
      </c>
      <c r="L345" s="434" t="s">
        <v>4958</v>
      </c>
      <c r="M345" s="436">
        <v>19153</v>
      </c>
      <c r="N345" s="437"/>
      <c r="O345" s="437" t="s">
        <v>3080</v>
      </c>
      <c r="P345" s="434">
        <v>177</v>
      </c>
      <c r="Q345" s="434" t="s">
        <v>4983</v>
      </c>
      <c r="R345" s="434" t="s">
        <v>4984</v>
      </c>
      <c r="S345" s="434" t="s">
        <v>6269</v>
      </c>
    </row>
    <row r="346" spans="1:19" s="449" customFormat="1" ht="22.5">
      <c r="A346" s="440"/>
      <c r="B346" s="440">
        <v>1980</v>
      </c>
      <c r="C346" s="434" t="s">
        <v>3072</v>
      </c>
      <c r="D346" s="434" t="s">
        <v>5591</v>
      </c>
      <c r="E346" s="435" t="s">
        <v>4985</v>
      </c>
      <c r="F346" s="435" t="s">
        <v>4986</v>
      </c>
      <c r="G346" s="442"/>
      <c r="H346" s="435" t="s">
        <v>239</v>
      </c>
      <c r="I346" s="435" t="s">
        <v>4250</v>
      </c>
      <c r="J346" s="435"/>
      <c r="K346" s="435" t="s">
        <v>3078</v>
      </c>
      <c r="L346" s="442"/>
      <c r="M346" s="447" t="s">
        <v>4987</v>
      </c>
      <c r="N346" s="442"/>
      <c r="O346" s="438" t="s">
        <v>5634</v>
      </c>
      <c r="P346" s="434">
        <v>264</v>
      </c>
      <c r="Q346" s="434" t="s">
        <v>4988</v>
      </c>
      <c r="R346" s="434" t="s">
        <v>4989</v>
      </c>
      <c r="S346" s="435" t="s">
        <v>5582</v>
      </c>
    </row>
    <row r="347" spans="1:19" s="449" customFormat="1" ht="22.5">
      <c r="A347" s="433"/>
      <c r="B347" s="433">
        <v>3194</v>
      </c>
      <c r="C347" s="434" t="s">
        <v>5590</v>
      </c>
      <c r="D347" s="434" t="s">
        <v>5591</v>
      </c>
      <c r="E347" s="434" t="s">
        <v>4990</v>
      </c>
      <c r="F347" s="434" t="s">
        <v>4991</v>
      </c>
      <c r="G347" s="434"/>
      <c r="H347" s="434" t="s">
        <v>239</v>
      </c>
      <c r="I347" s="434" t="s">
        <v>4250</v>
      </c>
      <c r="J347" s="434"/>
      <c r="K347" s="435" t="s">
        <v>3078</v>
      </c>
      <c r="L347" s="434"/>
      <c r="M347" s="436">
        <v>27560</v>
      </c>
      <c r="N347" s="437"/>
      <c r="O347" s="438" t="s">
        <v>3080</v>
      </c>
      <c r="P347" s="434">
        <v>105</v>
      </c>
      <c r="Q347" s="434" t="s">
        <v>4992</v>
      </c>
      <c r="R347" s="434" t="s">
        <v>4993</v>
      </c>
      <c r="S347" s="434" t="s">
        <v>5582</v>
      </c>
    </row>
    <row r="348" spans="1:19" s="449" customFormat="1" ht="22.5">
      <c r="A348" s="433"/>
      <c r="B348" s="433">
        <v>1270</v>
      </c>
      <c r="C348" s="434" t="s">
        <v>5590</v>
      </c>
      <c r="D348" s="434" t="s">
        <v>5591</v>
      </c>
      <c r="E348" s="434" t="s">
        <v>4994</v>
      </c>
      <c r="F348" s="434" t="s">
        <v>4995</v>
      </c>
      <c r="G348" s="434"/>
      <c r="H348" s="434" t="s">
        <v>241</v>
      </c>
      <c r="I348" s="434" t="s">
        <v>4250</v>
      </c>
      <c r="J348" s="434"/>
      <c r="K348" s="435" t="s">
        <v>3078</v>
      </c>
      <c r="L348" s="434"/>
      <c r="M348" s="436" t="s">
        <v>4996</v>
      </c>
      <c r="N348" s="437"/>
      <c r="O348" s="438" t="s">
        <v>5634</v>
      </c>
      <c r="P348" s="434">
        <v>201</v>
      </c>
      <c r="Q348" s="434" t="s">
        <v>4997</v>
      </c>
      <c r="R348" s="434" t="s">
        <v>4998</v>
      </c>
      <c r="S348" s="434" t="s">
        <v>5582</v>
      </c>
    </row>
    <row r="349" spans="1:19" s="449" customFormat="1" ht="22.5">
      <c r="A349" s="440"/>
      <c r="B349" s="440">
        <v>917</v>
      </c>
      <c r="C349" s="434" t="s">
        <v>5583</v>
      </c>
      <c r="D349" s="434" t="s">
        <v>5591</v>
      </c>
      <c r="E349" s="435" t="s">
        <v>4999</v>
      </c>
      <c r="F349" s="435" t="s">
        <v>5000</v>
      </c>
      <c r="G349" s="442"/>
      <c r="H349" s="435" t="s">
        <v>5001</v>
      </c>
      <c r="I349" s="435" t="s">
        <v>4250</v>
      </c>
      <c r="J349" s="444"/>
      <c r="K349" s="435" t="s">
        <v>3078</v>
      </c>
      <c r="L349" s="442"/>
      <c r="M349" s="435" t="s">
        <v>5002</v>
      </c>
      <c r="N349" s="442"/>
      <c r="O349" s="438" t="s">
        <v>5634</v>
      </c>
      <c r="P349" s="434">
        <v>323</v>
      </c>
      <c r="Q349" s="434" t="s">
        <v>5003</v>
      </c>
      <c r="R349" s="434" t="s">
        <v>5004</v>
      </c>
      <c r="S349" s="435" t="s">
        <v>5582</v>
      </c>
    </row>
    <row r="350" spans="1:19" s="449" customFormat="1" ht="22.5">
      <c r="A350" s="433"/>
      <c r="B350" s="433">
        <v>1151</v>
      </c>
      <c r="C350" s="434" t="s">
        <v>5583</v>
      </c>
      <c r="D350" s="434" t="s">
        <v>5591</v>
      </c>
      <c r="E350" s="434" t="s">
        <v>5005</v>
      </c>
      <c r="F350" s="434" t="s">
        <v>5006</v>
      </c>
      <c r="G350" s="434"/>
      <c r="H350" s="434" t="s">
        <v>5007</v>
      </c>
      <c r="I350" s="434" t="s">
        <v>4250</v>
      </c>
      <c r="J350" s="434"/>
      <c r="K350" s="435" t="s">
        <v>3078</v>
      </c>
      <c r="L350" s="434"/>
      <c r="M350" s="436" t="s">
        <v>5008</v>
      </c>
      <c r="N350" s="437"/>
      <c r="O350" s="438" t="s">
        <v>5609</v>
      </c>
      <c r="P350" s="434">
        <v>369</v>
      </c>
      <c r="Q350" s="434" t="s">
        <v>5009</v>
      </c>
      <c r="R350" s="434" t="s">
        <v>5010</v>
      </c>
      <c r="S350" s="434" t="s">
        <v>5582</v>
      </c>
    </row>
    <row r="351" spans="1:19" s="449" customFormat="1" ht="22.5">
      <c r="A351" s="433"/>
      <c r="B351" s="433">
        <v>3238</v>
      </c>
      <c r="C351" s="434" t="s">
        <v>3072</v>
      </c>
      <c r="D351" s="435" t="s">
        <v>6318</v>
      </c>
      <c r="E351" s="434" t="s">
        <v>5011</v>
      </c>
      <c r="F351" s="434" t="s">
        <v>5012</v>
      </c>
      <c r="G351" s="434"/>
      <c r="H351" s="434" t="s">
        <v>239</v>
      </c>
      <c r="I351" s="434" t="s">
        <v>4250</v>
      </c>
      <c r="J351" s="434"/>
      <c r="K351" s="435" t="s">
        <v>3078</v>
      </c>
      <c r="L351" s="434"/>
      <c r="M351" s="439">
        <v>78249</v>
      </c>
      <c r="N351" s="437"/>
      <c r="O351" s="438" t="s">
        <v>3080</v>
      </c>
      <c r="P351" s="434">
        <v>130</v>
      </c>
      <c r="Q351" s="434" t="s">
        <v>5013</v>
      </c>
      <c r="R351" s="434" t="s">
        <v>5014</v>
      </c>
      <c r="S351" s="434" t="s">
        <v>5582</v>
      </c>
    </row>
    <row r="352" spans="1:19" s="449" customFormat="1" ht="22.5">
      <c r="A352" s="443">
        <v>234</v>
      </c>
      <c r="B352" s="433">
        <v>155</v>
      </c>
      <c r="C352" s="434" t="s">
        <v>5616</v>
      </c>
      <c r="D352" s="434" t="s">
        <v>3716</v>
      </c>
      <c r="E352" s="434" t="s">
        <v>5015</v>
      </c>
      <c r="F352" s="434" t="s">
        <v>5016</v>
      </c>
      <c r="G352" s="434"/>
      <c r="H352" s="434" t="s">
        <v>5017</v>
      </c>
      <c r="I352" s="434" t="s">
        <v>4250</v>
      </c>
      <c r="J352" s="434"/>
      <c r="K352" s="434" t="s">
        <v>3078</v>
      </c>
      <c r="L352" s="434" t="s">
        <v>5018</v>
      </c>
      <c r="M352" s="436">
        <v>18438</v>
      </c>
      <c r="N352" s="437"/>
      <c r="O352" s="437" t="s">
        <v>5634</v>
      </c>
      <c r="P352" s="434">
        <v>276</v>
      </c>
      <c r="Q352" s="434" t="s">
        <v>5019</v>
      </c>
      <c r="R352" s="434" t="s">
        <v>5020</v>
      </c>
      <c r="S352" s="434" t="s">
        <v>6269</v>
      </c>
    </row>
    <row r="353" spans="1:19" s="449" customFormat="1" ht="22.5">
      <c r="A353" s="443">
        <v>235</v>
      </c>
      <c r="B353" s="433">
        <v>152</v>
      </c>
      <c r="C353" s="434" t="s">
        <v>5616</v>
      </c>
      <c r="D353" s="434" t="s">
        <v>3716</v>
      </c>
      <c r="E353" s="434" t="s">
        <v>5021</v>
      </c>
      <c r="F353" s="434" t="s">
        <v>5022</v>
      </c>
      <c r="G353" s="434"/>
      <c r="H353" s="434" t="s">
        <v>5023</v>
      </c>
      <c r="I353" s="434" t="s">
        <v>4250</v>
      </c>
      <c r="J353" s="434"/>
      <c r="K353" s="434" t="s">
        <v>3078</v>
      </c>
      <c r="L353" s="434" t="s">
        <v>5024</v>
      </c>
      <c r="M353" s="436">
        <v>18344</v>
      </c>
      <c r="N353" s="437"/>
      <c r="O353" s="437" t="s">
        <v>3080</v>
      </c>
      <c r="P353" s="434">
        <v>143</v>
      </c>
      <c r="Q353" s="434" t="s">
        <v>5025</v>
      </c>
      <c r="R353" s="434" t="s">
        <v>5026</v>
      </c>
      <c r="S353" s="434" t="s">
        <v>6269</v>
      </c>
    </row>
    <row r="354" spans="1:19" s="449" customFormat="1" ht="22.5">
      <c r="A354" s="443">
        <v>236</v>
      </c>
      <c r="B354" s="433">
        <v>153</v>
      </c>
      <c r="C354" s="434" t="s">
        <v>5616</v>
      </c>
      <c r="D354" s="434" t="s">
        <v>3716</v>
      </c>
      <c r="E354" s="434" t="s">
        <v>5027</v>
      </c>
      <c r="F354" s="434" t="s">
        <v>5028</v>
      </c>
      <c r="G354" s="434"/>
      <c r="H354" s="434" t="s">
        <v>5029</v>
      </c>
      <c r="I354" s="434" t="s">
        <v>4250</v>
      </c>
      <c r="J354" s="434"/>
      <c r="K354" s="434" t="s">
        <v>3078</v>
      </c>
      <c r="L354" s="434" t="s">
        <v>5024</v>
      </c>
      <c r="M354" s="436">
        <v>18335</v>
      </c>
      <c r="N354" s="437"/>
      <c r="O354" s="437" t="s">
        <v>3080</v>
      </c>
      <c r="P354" s="434">
        <v>189</v>
      </c>
      <c r="Q354" s="434" t="s">
        <v>5030</v>
      </c>
      <c r="R354" s="434" t="s">
        <v>5031</v>
      </c>
      <c r="S354" s="434" t="s">
        <v>6269</v>
      </c>
    </row>
    <row r="355" spans="1:19" s="449" customFormat="1" ht="22.5">
      <c r="A355" s="440"/>
      <c r="B355" s="440">
        <v>674</v>
      </c>
      <c r="C355" s="434" t="s">
        <v>5583</v>
      </c>
      <c r="D355" s="435" t="s">
        <v>3073</v>
      </c>
      <c r="E355" s="435" t="s">
        <v>5032</v>
      </c>
      <c r="F355" s="435" t="s">
        <v>5033</v>
      </c>
      <c r="G355" s="442"/>
      <c r="H355" s="435" t="s">
        <v>5034</v>
      </c>
      <c r="I355" s="435" t="s">
        <v>4250</v>
      </c>
      <c r="J355" s="435"/>
      <c r="K355" s="435" t="s">
        <v>3078</v>
      </c>
      <c r="L355" s="442"/>
      <c r="M355" s="435" t="s">
        <v>5035</v>
      </c>
      <c r="N355" s="435"/>
      <c r="O355" s="438" t="s">
        <v>3080</v>
      </c>
      <c r="P355" s="434">
        <v>200</v>
      </c>
      <c r="Q355" s="434" t="s">
        <v>5036</v>
      </c>
      <c r="R355" s="434" t="s">
        <v>5037</v>
      </c>
      <c r="S355" s="435" t="s">
        <v>5582</v>
      </c>
    </row>
    <row r="356" spans="1:19" s="449" customFormat="1" ht="22.5">
      <c r="A356" s="440"/>
      <c r="B356" s="440">
        <v>1728</v>
      </c>
      <c r="C356" s="434" t="s">
        <v>5583</v>
      </c>
      <c r="D356" s="435" t="s">
        <v>3073</v>
      </c>
      <c r="E356" s="435" t="s">
        <v>5038</v>
      </c>
      <c r="F356" s="435" t="s">
        <v>5039</v>
      </c>
      <c r="G356" s="442"/>
      <c r="H356" s="435" t="s">
        <v>5040</v>
      </c>
      <c r="I356" s="435" t="s">
        <v>4250</v>
      </c>
      <c r="J356" s="444"/>
      <c r="K356" s="435" t="s">
        <v>3078</v>
      </c>
      <c r="L356" s="442"/>
      <c r="M356" s="447" t="s">
        <v>5041</v>
      </c>
      <c r="N356" s="442"/>
      <c r="O356" s="438" t="s">
        <v>3080</v>
      </c>
      <c r="P356" s="434">
        <v>127</v>
      </c>
      <c r="Q356" s="434" t="s">
        <v>5042</v>
      </c>
      <c r="R356" s="434" t="s">
        <v>5043</v>
      </c>
      <c r="S356" s="435" t="s">
        <v>5582</v>
      </c>
    </row>
    <row r="357" spans="1:19" s="449" customFormat="1" ht="22.5">
      <c r="A357" s="440"/>
      <c r="B357" s="440">
        <v>1995</v>
      </c>
      <c r="C357" s="434" t="s">
        <v>5583</v>
      </c>
      <c r="D357" s="434" t="s">
        <v>3073</v>
      </c>
      <c r="E357" s="435" t="s">
        <v>5044</v>
      </c>
      <c r="F357" s="435" t="s">
        <v>5045</v>
      </c>
      <c r="G357" s="442"/>
      <c r="H357" s="435" t="s">
        <v>274</v>
      </c>
      <c r="I357" s="435" t="s">
        <v>4250</v>
      </c>
      <c r="J357" s="444"/>
      <c r="K357" s="435" t="s">
        <v>3078</v>
      </c>
      <c r="L357" s="442"/>
      <c r="M357" s="447">
        <v>20745</v>
      </c>
      <c r="N357" s="442"/>
      <c r="O357" s="438" t="s">
        <v>3080</v>
      </c>
      <c r="P357" s="434">
        <v>195</v>
      </c>
      <c r="Q357" s="434" t="s">
        <v>5046</v>
      </c>
      <c r="R357" s="434" t="s">
        <v>5047</v>
      </c>
      <c r="S357" s="435" t="s">
        <v>5582</v>
      </c>
    </row>
    <row r="358" spans="1:19" s="449" customFormat="1" ht="22.5">
      <c r="A358" s="440"/>
      <c r="B358" s="440">
        <v>992</v>
      </c>
      <c r="C358" s="434" t="s">
        <v>3072</v>
      </c>
      <c r="D358" s="435" t="s">
        <v>3073</v>
      </c>
      <c r="E358" s="458" t="s">
        <v>5048</v>
      </c>
      <c r="F358" s="435" t="s">
        <v>5049</v>
      </c>
      <c r="G358" s="442"/>
      <c r="H358" s="435" t="s">
        <v>239</v>
      </c>
      <c r="I358" s="435" t="s">
        <v>4250</v>
      </c>
      <c r="J358" s="435"/>
      <c r="K358" s="435" t="s">
        <v>3078</v>
      </c>
      <c r="L358" s="442"/>
      <c r="M358" s="435" t="s">
        <v>5050</v>
      </c>
      <c r="N358" s="435"/>
      <c r="O358" s="442" t="s">
        <v>5609</v>
      </c>
      <c r="P358" s="434">
        <v>469</v>
      </c>
      <c r="Q358" s="434" t="s">
        <v>5051</v>
      </c>
      <c r="R358" s="434" t="s">
        <v>5052</v>
      </c>
      <c r="S358" s="435" t="s">
        <v>5582</v>
      </c>
    </row>
    <row r="359" spans="1:19" s="449" customFormat="1" ht="22.5">
      <c r="A359" s="443">
        <v>5115</v>
      </c>
      <c r="B359" s="433">
        <v>166</v>
      </c>
      <c r="C359" s="434" t="s">
        <v>3072</v>
      </c>
      <c r="D359" s="434" t="s">
        <v>3073</v>
      </c>
      <c r="E359" s="459" t="s">
        <v>5053</v>
      </c>
      <c r="F359" s="434" t="s">
        <v>5054</v>
      </c>
      <c r="G359" s="434"/>
      <c r="H359" s="434" t="s">
        <v>239</v>
      </c>
      <c r="I359" s="434" t="s">
        <v>4250</v>
      </c>
      <c r="J359" s="434"/>
      <c r="K359" s="434" t="s">
        <v>3078</v>
      </c>
      <c r="L359" s="434" t="s">
        <v>4958</v>
      </c>
      <c r="M359" s="436">
        <v>19106</v>
      </c>
      <c r="N359" s="437"/>
      <c r="O359" s="437" t="s">
        <v>5609</v>
      </c>
      <c r="P359" s="434">
        <v>365</v>
      </c>
      <c r="Q359" s="434" t="s">
        <v>5055</v>
      </c>
      <c r="R359" s="434" t="s">
        <v>5056</v>
      </c>
      <c r="S359" s="434" t="s">
        <v>5604</v>
      </c>
    </row>
    <row r="360" spans="1:19" s="449" customFormat="1" ht="22.5">
      <c r="A360" s="443">
        <v>5261</v>
      </c>
      <c r="B360" s="433">
        <v>693</v>
      </c>
      <c r="C360" s="434" t="s">
        <v>3072</v>
      </c>
      <c r="D360" s="434" t="s">
        <v>3073</v>
      </c>
      <c r="E360" s="459" t="s">
        <v>5057</v>
      </c>
      <c r="F360" s="434" t="s">
        <v>5058</v>
      </c>
      <c r="G360" s="450"/>
      <c r="H360" s="434" t="s">
        <v>241</v>
      </c>
      <c r="I360" s="434" t="s">
        <v>4250</v>
      </c>
      <c r="J360" s="434"/>
      <c r="K360" s="434" t="s">
        <v>3078</v>
      </c>
      <c r="L360" s="434" t="s">
        <v>4958</v>
      </c>
      <c r="M360" s="436">
        <v>15219</v>
      </c>
      <c r="N360" s="437"/>
      <c r="O360" s="437" t="s">
        <v>5609</v>
      </c>
      <c r="P360" s="434">
        <v>399</v>
      </c>
      <c r="Q360" s="434" t="s">
        <v>5059</v>
      </c>
      <c r="R360" s="434" t="s">
        <v>5060</v>
      </c>
      <c r="S360" s="434" t="s">
        <v>5604</v>
      </c>
    </row>
    <row r="361" spans="1:19" s="449" customFormat="1" ht="22.5">
      <c r="A361" s="443">
        <v>70</v>
      </c>
      <c r="B361" s="433">
        <v>1047</v>
      </c>
      <c r="C361" s="434" t="s">
        <v>5590</v>
      </c>
      <c r="D361" s="434" t="s">
        <v>3073</v>
      </c>
      <c r="E361" s="459" t="s">
        <v>5061</v>
      </c>
      <c r="F361" s="434" t="s">
        <v>4982</v>
      </c>
      <c r="G361" s="434"/>
      <c r="H361" s="434" t="s">
        <v>239</v>
      </c>
      <c r="I361" s="434" t="s">
        <v>4250</v>
      </c>
      <c r="J361" s="434"/>
      <c r="K361" s="434" t="s">
        <v>3078</v>
      </c>
      <c r="L361" s="434" t="s">
        <v>4958</v>
      </c>
      <c r="M361" s="436">
        <v>19153</v>
      </c>
      <c r="N361" s="437"/>
      <c r="O361" s="437" t="s">
        <v>5634</v>
      </c>
      <c r="P361" s="434">
        <v>251</v>
      </c>
      <c r="Q361" s="434" t="s">
        <v>5062</v>
      </c>
      <c r="R361" s="434" t="s">
        <v>5063</v>
      </c>
      <c r="S361" s="434" t="s">
        <v>6269</v>
      </c>
    </row>
    <row r="362" spans="1:19" s="449" customFormat="1" ht="22.5">
      <c r="A362" s="443">
        <v>5376</v>
      </c>
      <c r="B362" s="445">
        <v>1370</v>
      </c>
      <c r="C362" s="434" t="s">
        <v>5597</v>
      </c>
      <c r="D362" s="434" t="s">
        <v>5605</v>
      </c>
      <c r="E362" s="459" t="s">
        <v>5064</v>
      </c>
      <c r="F362" s="434" t="s">
        <v>5065</v>
      </c>
      <c r="G362" s="434"/>
      <c r="H362" s="434" t="s">
        <v>241</v>
      </c>
      <c r="I362" s="434" t="s">
        <v>4250</v>
      </c>
      <c r="J362" s="434"/>
      <c r="K362" s="434" t="s">
        <v>3078</v>
      </c>
      <c r="L362" s="434" t="s">
        <v>4958</v>
      </c>
      <c r="M362" s="437" t="s">
        <v>5066</v>
      </c>
      <c r="N362" s="437"/>
      <c r="O362" s="437" t="s">
        <v>6274</v>
      </c>
      <c r="P362" s="434">
        <v>616</v>
      </c>
      <c r="Q362" s="434" t="s">
        <v>5067</v>
      </c>
      <c r="R362" s="434" t="s">
        <v>5068</v>
      </c>
      <c r="S362" s="434" t="s">
        <v>5604</v>
      </c>
    </row>
    <row r="363" spans="1:19" s="449" customFormat="1" ht="22.5">
      <c r="A363" s="443">
        <v>5707</v>
      </c>
      <c r="B363" s="433">
        <v>1523</v>
      </c>
      <c r="C363" s="434" t="s">
        <v>5597</v>
      </c>
      <c r="D363" s="434" t="s">
        <v>3073</v>
      </c>
      <c r="E363" s="459" t="s">
        <v>5069</v>
      </c>
      <c r="F363" s="434" t="s">
        <v>5070</v>
      </c>
      <c r="G363" s="434"/>
      <c r="H363" s="434" t="s">
        <v>1566</v>
      </c>
      <c r="I363" s="434" t="s">
        <v>1565</v>
      </c>
      <c r="J363" s="434"/>
      <c r="K363" s="434" t="s">
        <v>1565</v>
      </c>
      <c r="L363" s="434"/>
      <c r="M363" s="436">
        <v>907</v>
      </c>
      <c r="N363" s="437"/>
      <c r="O363" s="437" t="s">
        <v>6274</v>
      </c>
      <c r="P363" s="434">
        <v>503</v>
      </c>
      <c r="Q363" s="434" t="s">
        <v>5071</v>
      </c>
      <c r="R363" s="434" t="s">
        <v>5072</v>
      </c>
      <c r="S363" s="434" t="s">
        <v>5604</v>
      </c>
    </row>
    <row r="364" spans="1:19" s="449" customFormat="1" ht="22.5">
      <c r="A364" s="443">
        <v>5745</v>
      </c>
      <c r="B364" s="445">
        <v>1961</v>
      </c>
      <c r="C364" s="434" t="s">
        <v>5616</v>
      </c>
      <c r="D364" s="434" t="s">
        <v>6328</v>
      </c>
      <c r="E364" s="459" t="s">
        <v>5073</v>
      </c>
      <c r="F364" s="434" t="s">
        <v>5074</v>
      </c>
      <c r="G364" s="434"/>
      <c r="H364" s="434" t="s">
        <v>5075</v>
      </c>
      <c r="I364" s="434" t="s">
        <v>1565</v>
      </c>
      <c r="J364" s="434"/>
      <c r="K364" s="434" t="s">
        <v>1565</v>
      </c>
      <c r="L364" s="434" t="s">
        <v>1565</v>
      </c>
      <c r="M364" s="437" t="s">
        <v>5076</v>
      </c>
      <c r="N364" s="437"/>
      <c r="O364" s="437" t="s">
        <v>3080</v>
      </c>
      <c r="P364" s="434">
        <v>139</v>
      </c>
      <c r="Q364" s="434" t="s">
        <v>5077</v>
      </c>
      <c r="R364" s="434" t="s">
        <v>5078</v>
      </c>
      <c r="S364" s="434" t="s">
        <v>5604</v>
      </c>
    </row>
    <row r="365" spans="1:19" s="449" customFormat="1" ht="22.5">
      <c r="A365" s="438">
        <v>5514</v>
      </c>
      <c r="B365" s="440">
        <v>3170</v>
      </c>
      <c r="C365" s="434" t="s">
        <v>5616</v>
      </c>
      <c r="D365" s="435" t="s">
        <v>6300</v>
      </c>
      <c r="E365" s="458" t="s">
        <v>5079</v>
      </c>
      <c r="F365" s="435" t="s">
        <v>5080</v>
      </c>
      <c r="G365" s="442"/>
      <c r="H365" s="435" t="s">
        <v>5081</v>
      </c>
      <c r="I365" s="435" t="s">
        <v>1565</v>
      </c>
      <c r="J365" s="444"/>
      <c r="K365" s="435" t="s">
        <v>1565</v>
      </c>
      <c r="L365" s="442" t="s">
        <v>1565</v>
      </c>
      <c r="M365" s="437" t="s">
        <v>5082</v>
      </c>
      <c r="N365" s="442"/>
      <c r="O365" s="437" t="s">
        <v>3080</v>
      </c>
      <c r="P365" s="435">
        <v>156</v>
      </c>
      <c r="Q365" s="435" t="s">
        <v>5083</v>
      </c>
      <c r="R365" s="435" t="s">
        <v>5084</v>
      </c>
      <c r="S365" s="435" t="s">
        <v>5604</v>
      </c>
    </row>
    <row r="366" spans="1:19" s="449" customFormat="1" ht="22.5">
      <c r="A366" s="440"/>
      <c r="B366" s="440">
        <v>828</v>
      </c>
      <c r="C366" s="434" t="s">
        <v>5590</v>
      </c>
      <c r="D366" s="435" t="s">
        <v>3073</v>
      </c>
      <c r="E366" s="458" t="s">
        <v>5085</v>
      </c>
      <c r="F366" s="435" t="s">
        <v>5086</v>
      </c>
      <c r="G366" s="442"/>
      <c r="H366" s="435" t="s">
        <v>5087</v>
      </c>
      <c r="I366" s="435" t="s">
        <v>4251</v>
      </c>
      <c r="J366" s="444"/>
      <c r="K366" s="435" t="s">
        <v>3078</v>
      </c>
      <c r="L366" s="442"/>
      <c r="M366" s="435" t="s">
        <v>5088</v>
      </c>
      <c r="N366" s="442"/>
      <c r="O366" s="438" t="s">
        <v>5634</v>
      </c>
      <c r="P366" s="434">
        <v>295</v>
      </c>
      <c r="Q366" s="434" t="s">
        <v>5089</v>
      </c>
      <c r="R366" s="434" t="s">
        <v>5090</v>
      </c>
      <c r="S366" s="435" t="s">
        <v>5582</v>
      </c>
    </row>
    <row r="367" spans="1:19" s="449" customFormat="1" ht="22.5">
      <c r="A367" s="440"/>
      <c r="B367" s="440">
        <v>1049</v>
      </c>
      <c r="C367" s="434" t="s">
        <v>3072</v>
      </c>
      <c r="D367" s="435" t="s">
        <v>5605</v>
      </c>
      <c r="E367" s="458" t="s">
        <v>5091</v>
      </c>
      <c r="F367" s="435" t="s">
        <v>5092</v>
      </c>
      <c r="G367" s="442"/>
      <c r="H367" s="435" t="s">
        <v>3363</v>
      </c>
      <c r="I367" s="435" t="s">
        <v>4251</v>
      </c>
      <c r="J367" s="444"/>
      <c r="K367" s="435" t="s">
        <v>3078</v>
      </c>
      <c r="L367" s="442"/>
      <c r="M367" s="435"/>
      <c r="N367" s="442"/>
      <c r="O367" s="438" t="s">
        <v>5634</v>
      </c>
      <c r="P367" s="434">
        <v>343</v>
      </c>
      <c r="Q367" s="434" t="s">
        <v>5093</v>
      </c>
      <c r="R367" s="434" t="s">
        <v>5094</v>
      </c>
      <c r="S367" s="435" t="s">
        <v>5582</v>
      </c>
    </row>
    <row r="368" spans="1:19" s="449" customFormat="1" ht="22.5">
      <c r="A368" s="440"/>
      <c r="B368" s="440">
        <v>1990</v>
      </c>
      <c r="C368" s="434" t="s">
        <v>5590</v>
      </c>
      <c r="D368" s="434" t="s">
        <v>5584</v>
      </c>
      <c r="E368" s="458" t="s">
        <v>5095</v>
      </c>
      <c r="F368" s="435" t="s">
        <v>5096</v>
      </c>
      <c r="G368" s="442"/>
      <c r="H368" s="435" t="s">
        <v>5097</v>
      </c>
      <c r="I368" s="435" t="s">
        <v>4261</v>
      </c>
      <c r="J368" s="435"/>
      <c r="K368" s="435" t="s">
        <v>3078</v>
      </c>
      <c r="L368" s="442"/>
      <c r="M368" s="447">
        <v>48375</v>
      </c>
      <c r="N368" s="442"/>
      <c r="O368" s="438" t="s">
        <v>5634</v>
      </c>
      <c r="P368" s="434">
        <v>238</v>
      </c>
      <c r="Q368" s="434" t="s">
        <v>5098</v>
      </c>
      <c r="R368" s="434" t="s">
        <v>5099</v>
      </c>
      <c r="S368" s="435" t="s">
        <v>5582</v>
      </c>
    </row>
    <row r="369" spans="1:19" s="449" customFormat="1" ht="22.5">
      <c r="A369" s="440"/>
      <c r="B369" s="440">
        <v>2017</v>
      </c>
      <c r="C369" s="434" t="s">
        <v>5590</v>
      </c>
      <c r="D369" s="434" t="s">
        <v>3073</v>
      </c>
      <c r="E369" s="458" t="s">
        <v>5100</v>
      </c>
      <c r="F369" s="435" t="s">
        <v>5101</v>
      </c>
      <c r="G369" s="442"/>
      <c r="H369" s="435" t="s">
        <v>5102</v>
      </c>
      <c r="I369" s="435" t="s">
        <v>4261</v>
      </c>
      <c r="J369" s="435"/>
      <c r="K369" s="435" t="s">
        <v>3078</v>
      </c>
      <c r="L369" s="442"/>
      <c r="M369" s="447" t="s">
        <v>5103</v>
      </c>
      <c r="N369" s="442"/>
      <c r="O369" s="438" t="s">
        <v>3080</v>
      </c>
      <c r="P369" s="434">
        <v>136</v>
      </c>
      <c r="Q369" s="434" t="s">
        <v>5104</v>
      </c>
      <c r="R369" s="434" t="s">
        <v>5105</v>
      </c>
      <c r="S369" s="435" t="s">
        <v>5582</v>
      </c>
    </row>
    <row r="370" spans="1:19" s="449" customFormat="1" ht="22.5">
      <c r="A370" s="440"/>
      <c r="B370" s="440">
        <v>1783</v>
      </c>
      <c r="C370" s="434" t="s">
        <v>3072</v>
      </c>
      <c r="D370" s="435" t="s">
        <v>3073</v>
      </c>
      <c r="E370" s="458" t="s">
        <v>5106</v>
      </c>
      <c r="F370" s="435" t="s">
        <v>5107</v>
      </c>
      <c r="G370" s="442"/>
      <c r="H370" s="435" t="s">
        <v>237</v>
      </c>
      <c r="I370" s="435" t="s">
        <v>4261</v>
      </c>
      <c r="J370" s="435"/>
      <c r="K370" s="435" t="s">
        <v>3078</v>
      </c>
      <c r="L370" s="442"/>
      <c r="M370" s="447" t="s">
        <v>5108</v>
      </c>
      <c r="N370" s="442"/>
      <c r="O370" s="438" t="s">
        <v>5634</v>
      </c>
      <c r="P370" s="434">
        <v>252</v>
      </c>
      <c r="Q370" s="434" t="s">
        <v>5109</v>
      </c>
      <c r="R370" s="434" t="s">
        <v>5110</v>
      </c>
      <c r="S370" s="435" t="s">
        <v>5582</v>
      </c>
    </row>
    <row r="371" spans="1:19" s="449" customFormat="1" ht="22.5">
      <c r="A371" s="443">
        <v>5815</v>
      </c>
      <c r="B371" s="433">
        <v>1050</v>
      </c>
      <c r="C371" s="434" t="s">
        <v>5616</v>
      </c>
      <c r="D371" s="434" t="s">
        <v>5605</v>
      </c>
      <c r="E371" s="459" t="s">
        <v>5111</v>
      </c>
      <c r="F371" s="434" t="s">
        <v>5112</v>
      </c>
      <c r="G371" s="434"/>
      <c r="H371" s="434" t="s">
        <v>242</v>
      </c>
      <c r="I371" s="434" t="s">
        <v>4261</v>
      </c>
      <c r="J371" s="434"/>
      <c r="K371" s="434" t="s">
        <v>3078</v>
      </c>
      <c r="L371" s="434" t="s">
        <v>5113</v>
      </c>
      <c r="M371" s="436">
        <v>29928</v>
      </c>
      <c r="N371" s="437"/>
      <c r="O371" s="437" t="s">
        <v>5609</v>
      </c>
      <c r="P371" s="434">
        <v>412</v>
      </c>
      <c r="Q371" s="434" t="s">
        <v>5114</v>
      </c>
      <c r="R371" s="434" t="s">
        <v>5115</v>
      </c>
      <c r="S371" s="434" t="s">
        <v>5604</v>
      </c>
    </row>
    <row r="372" spans="1:19" s="449" customFormat="1" ht="22.5">
      <c r="A372" s="440"/>
      <c r="B372" s="440">
        <v>392</v>
      </c>
      <c r="C372" s="434" t="s">
        <v>5583</v>
      </c>
      <c r="D372" s="435" t="s">
        <v>3073</v>
      </c>
      <c r="E372" s="458" t="s">
        <v>5116</v>
      </c>
      <c r="F372" s="435" t="s">
        <v>5117</v>
      </c>
      <c r="G372" s="442"/>
      <c r="H372" s="435" t="s">
        <v>5118</v>
      </c>
      <c r="I372" s="435" t="s">
        <v>5119</v>
      </c>
      <c r="J372" s="444"/>
      <c r="K372" s="435" t="s">
        <v>3078</v>
      </c>
      <c r="L372" s="442"/>
      <c r="M372" s="435" t="s">
        <v>5120</v>
      </c>
      <c r="N372" s="442"/>
      <c r="O372" s="438" t="s">
        <v>5634</v>
      </c>
      <c r="P372" s="434">
        <v>203</v>
      </c>
      <c r="Q372" s="434" t="s">
        <v>5121</v>
      </c>
      <c r="R372" s="434" t="s">
        <v>5122</v>
      </c>
      <c r="S372" s="435" t="s">
        <v>5582</v>
      </c>
    </row>
    <row r="373" spans="1:19" s="449" customFormat="1" ht="22.5">
      <c r="A373" s="443" t="s">
        <v>5123</v>
      </c>
      <c r="B373" s="433">
        <v>1906</v>
      </c>
      <c r="C373" s="434" t="s">
        <v>5616</v>
      </c>
      <c r="D373" s="434" t="s">
        <v>6318</v>
      </c>
      <c r="E373" s="459" t="s">
        <v>5124</v>
      </c>
      <c r="F373" s="434" t="s">
        <v>5125</v>
      </c>
      <c r="G373" s="434"/>
      <c r="H373" s="434" t="s">
        <v>5126</v>
      </c>
      <c r="I373" s="434" t="s">
        <v>5127</v>
      </c>
      <c r="J373" s="434"/>
      <c r="K373" s="434" t="s">
        <v>6323</v>
      </c>
      <c r="L373" s="434" t="s">
        <v>6324</v>
      </c>
      <c r="M373" s="436">
        <v>98718</v>
      </c>
      <c r="N373" s="437"/>
      <c r="O373" s="437" t="s">
        <v>3080</v>
      </c>
      <c r="P373" s="434">
        <v>150</v>
      </c>
      <c r="Q373" s="434" t="s">
        <v>5128</v>
      </c>
      <c r="R373" s="434" t="s">
        <v>5129</v>
      </c>
      <c r="S373" s="434" t="s">
        <v>5604</v>
      </c>
    </row>
    <row r="374" spans="1:19" s="449" customFormat="1" ht="22.5">
      <c r="A374" s="433"/>
      <c r="B374" s="433">
        <v>3076</v>
      </c>
      <c r="C374" s="434" t="s">
        <v>5583</v>
      </c>
      <c r="D374" s="434" t="s">
        <v>5584</v>
      </c>
      <c r="E374" s="459" t="s">
        <v>5130</v>
      </c>
      <c r="F374" s="434" t="s">
        <v>5131</v>
      </c>
      <c r="G374" s="434"/>
      <c r="H374" s="434" t="s">
        <v>84</v>
      </c>
      <c r="I374" s="434" t="s">
        <v>4252</v>
      </c>
      <c r="J374" s="434"/>
      <c r="K374" s="435" t="s">
        <v>3078</v>
      </c>
      <c r="L374" s="434"/>
      <c r="M374" s="436" t="s">
        <v>5132</v>
      </c>
      <c r="N374" s="437"/>
      <c r="O374" s="438" t="s">
        <v>3080</v>
      </c>
      <c r="P374" s="434">
        <v>181</v>
      </c>
      <c r="Q374" s="434" t="s">
        <v>5133</v>
      </c>
      <c r="R374" s="434" t="s">
        <v>5134</v>
      </c>
      <c r="S374" s="434" t="s">
        <v>5582</v>
      </c>
    </row>
    <row r="375" spans="1:19" s="449" customFormat="1" ht="22.5">
      <c r="A375" s="440"/>
      <c r="B375" s="440">
        <v>3038</v>
      </c>
      <c r="C375" s="434" t="s">
        <v>3072</v>
      </c>
      <c r="D375" s="434" t="s">
        <v>5591</v>
      </c>
      <c r="E375" s="458" t="s">
        <v>5135</v>
      </c>
      <c r="F375" s="435" t="s">
        <v>5136</v>
      </c>
      <c r="G375" s="442"/>
      <c r="H375" s="435" t="s">
        <v>76</v>
      </c>
      <c r="I375" s="435" t="s">
        <v>4252</v>
      </c>
      <c r="J375" s="444"/>
      <c r="K375" s="435" t="s">
        <v>3078</v>
      </c>
      <c r="L375" s="442"/>
      <c r="M375" s="447" t="s">
        <v>5137</v>
      </c>
      <c r="N375" s="442"/>
      <c r="O375" s="438" t="s">
        <v>5609</v>
      </c>
      <c r="P375" s="434">
        <v>369</v>
      </c>
      <c r="Q375" s="434" t="s">
        <v>5138</v>
      </c>
      <c r="R375" s="434" t="s">
        <v>5139</v>
      </c>
      <c r="S375" s="435" t="s">
        <v>5582</v>
      </c>
    </row>
    <row r="376" spans="1:19" s="449" customFormat="1" ht="22.5">
      <c r="A376" s="433"/>
      <c r="B376" s="433">
        <v>3553</v>
      </c>
      <c r="C376" s="434" t="s">
        <v>5583</v>
      </c>
      <c r="D376" s="434" t="s">
        <v>5591</v>
      </c>
      <c r="E376" s="459" t="s">
        <v>5140</v>
      </c>
      <c r="F376" s="434" t="s">
        <v>5141</v>
      </c>
      <c r="G376" s="434"/>
      <c r="H376" s="434" t="s">
        <v>281</v>
      </c>
      <c r="I376" s="434" t="s">
        <v>4252</v>
      </c>
      <c r="J376" s="434"/>
      <c r="K376" s="435" t="s">
        <v>3078</v>
      </c>
      <c r="L376" s="434"/>
      <c r="M376" s="436">
        <v>11101</v>
      </c>
      <c r="N376" s="437"/>
      <c r="O376" s="438" t="s">
        <v>3080</v>
      </c>
      <c r="P376" s="434">
        <v>88</v>
      </c>
      <c r="Q376" s="434" t="s">
        <v>5142</v>
      </c>
      <c r="R376" s="434" t="s">
        <v>5143</v>
      </c>
      <c r="S376" s="434" t="s">
        <v>5582</v>
      </c>
    </row>
    <row r="377" spans="1:19" s="449" customFormat="1" ht="22.5">
      <c r="A377" s="440"/>
      <c r="B377" s="440">
        <v>1236</v>
      </c>
      <c r="C377" s="434" t="s">
        <v>5597</v>
      </c>
      <c r="D377" s="435" t="s">
        <v>3073</v>
      </c>
      <c r="E377" s="458" t="s">
        <v>5144</v>
      </c>
      <c r="F377" s="435" t="s">
        <v>5145</v>
      </c>
      <c r="G377" s="442"/>
      <c r="H377" s="435" t="s">
        <v>282</v>
      </c>
      <c r="I377" s="435" t="s">
        <v>4252</v>
      </c>
      <c r="J377" s="435"/>
      <c r="K377" s="435" t="s">
        <v>3078</v>
      </c>
      <c r="L377" s="442"/>
      <c r="M377" s="435" t="s">
        <v>5146</v>
      </c>
      <c r="N377" s="442"/>
      <c r="O377" s="438" t="s">
        <v>3080</v>
      </c>
      <c r="P377" s="434">
        <v>195</v>
      </c>
      <c r="Q377" s="434" t="s">
        <v>5147</v>
      </c>
      <c r="R377" s="434" t="s">
        <v>5148</v>
      </c>
      <c r="S377" s="435" t="s">
        <v>5582</v>
      </c>
    </row>
    <row r="378" spans="1:19" s="449" customFormat="1" ht="22.5">
      <c r="A378" s="440"/>
      <c r="B378" s="440">
        <v>1474</v>
      </c>
      <c r="C378" s="434" t="s">
        <v>3072</v>
      </c>
      <c r="D378" s="435" t="s">
        <v>3073</v>
      </c>
      <c r="E378" s="458" t="s">
        <v>5149</v>
      </c>
      <c r="F378" s="435" t="s">
        <v>5150</v>
      </c>
      <c r="G378" s="442"/>
      <c r="H378" s="435" t="s">
        <v>70</v>
      </c>
      <c r="I378" s="435" t="s">
        <v>4252</v>
      </c>
      <c r="J378" s="444"/>
      <c r="K378" s="435" t="s">
        <v>3078</v>
      </c>
      <c r="L378" s="442"/>
      <c r="M378" s="435">
        <v>901</v>
      </c>
      <c r="N378" s="442"/>
      <c r="O378" s="438" t="s">
        <v>5634</v>
      </c>
      <c r="P378" s="434">
        <v>240</v>
      </c>
      <c r="Q378" s="434" t="s">
        <v>5151</v>
      </c>
      <c r="R378" s="434" t="s">
        <v>5152</v>
      </c>
      <c r="S378" s="435" t="s">
        <v>5582</v>
      </c>
    </row>
    <row r="379" spans="1:19" s="449" customFormat="1" ht="22.5">
      <c r="A379" s="440"/>
      <c r="B379" s="440">
        <v>1563</v>
      </c>
      <c r="C379" s="434" t="s">
        <v>5583</v>
      </c>
      <c r="D379" s="435" t="s">
        <v>5605</v>
      </c>
      <c r="E379" s="458" t="s">
        <v>5153</v>
      </c>
      <c r="F379" s="435" t="s">
        <v>5154</v>
      </c>
      <c r="G379" s="442"/>
      <c r="H379" s="435" t="s">
        <v>281</v>
      </c>
      <c r="I379" s="435" t="s">
        <v>4252</v>
      </c>
      <c r="J379" s="444"/>
      <c r="K379" s="435" t="s">
        <v>3078</v>
      </c>
      <c r="L379" s="442"/>
      <c r="M379" s="442">
        <v>95834</v>
      </c>
      <c r="N379" s="442"/>
      <c r="O379" s="438" t="s">
        <v>3080</v>
      </c>
      <c r="P379" s="434">
        <v>100</v>
      </c>
      <c r="Q379" s="434" t="s">
        <v>5155</v>
      </c>
      <c r="R379" s="434" t="s">
        <v>5156</v>
      </c>
      <c r="S379" s="435" t="s">
        <v>5582</v>
      </c>
    </row>
    <row r="380" spans="1:19" s="449" customFormat="1" ht="22.5">
      <c r="A380" s="433"/>
      <c r="B380" s="433">
        <v>3240</v>
      </c>
      <c r="C380" s="434" t="s">
        <v>5583</v>
      </c>
      <c r="D380" s="434" t="s">
        <v>5584</v>
      </c>
      <c r="E380" s="459" t="s">
        <v>5157</v>
      </c>
      <c r="F380" s="434" t="s">
        <v>5158</v>
      </c>
      <c r="G380" s="434"/>
      <c r="H380" s="434" t="s">
        <v>283</v>
      </c>
      <c r="I380" s="434" t="s">
        <v>4253</v>
      </c>
      <c r="J380" s="434"/>
      <c r="K380" s="435" t="s">
        <v>3078</v>
      </c>
      <c r="L380" s="434"/>
      <c r="M380" s="436">
        <v>60490</v>
      </c>
      <c r="N380" s="437"/>
      <c r="O380" s="438" t="s">
        <v>3080</v>
      </c>
      <c r="P380" s="434">
        <v>155</v>
      </c>
      <c r="Q380" s="434" t="s">
        <v>5159</v>
      </c>
      <c r="R380" s="434" t="s">
        <v>5160</v>
      </c>
      <c r="S380" s="434" t="s">
        <v>5582</v>
      </c>
    </row>
    <row r="381" spans="1:19" s="449" customFormat="1" ht="11.25">
      <c r="A381" s="433"/>
      <c r="B381" s="433">
        <v>3146</v>
      </c>
      <c r="C381" s="434" t="s">
        <v>3072</v>
      </c>
      <c r="D381" s="435" t="s">
        <v>5584</v>
      </c>
      <c r="E381" s="459" t="s">
        <v>5161</v>
      </c>
      <c r="F381" s="434" t="s">
        <v>5162</v>
      </c>
      <c r="G381" s="434"/>
      <c r="H381" s="434" t="s">
        <v>284</v>
      </c>
      <c r="I381" s="434" t="s">
        <v>4253</v>
      </c>
      <c r="J381" s="434"/>
      <c r="K381" s="435" t="s">
        <v>3078</v>
      </c>
      <c r="L381" s="434"/>
      <c r="M381" s="436">
        <v>78758</v>
      </c>
      <c r="N381" s="437"/>
      <c r="O381" s="438" t="s">
        <v>5634</v>
      </c>
      <c r="P381" s="434">
        <v>341</v>
      </c>
      <c r="Q381" s="434"/>
      <c r="R381" s="434"/>
      <c r="S381" s="434" t="s">
        <v>5582</v>
      </c>
    </row>
    <row r="382" spans="1:19" s="449" customFormat="1" ht="11.25">
      <c r="A382" s="433"/>
      <c r="B382" s="433">
        <v>3130</v>
      </c>
      <c r="C382" s="434" t="s">
        <v>5583</v>
      </c>
      <c r="D382" s="435" t="s">
        <v>5584</v>
      </c>
      <c r="E382" s="459" t="s">
        <v>5163</v>
      </c>
      <c r="F382" s="434" t="s">
        <v>5164</v>
      </c>
      <c r="G382" s="434"/>
      <c r="H382" s="434" t="s">
        <v>5165</v>
      </c>
      <c r="I382" s="434" t="s">
        <v>4253</v>
      </c>
      <c r="J382" s="434"/>
      <c r="K382" s="435" t="s">
        <v>3078</v>
      </c>
      <c r="L382" s="434"/>
      <c r="M382" s="436" t="s">
        <v>5166</v>
      </c>
      <c r="N382" s="437"/>
      <c r="O382" s="438" t="s">
        <v>5634</v>
      </c>
      <c r="P382" s="434">
        <v>311</v>
      </c>
      <c r="Q382" s="434" t="s">
        <v>5167</v>
      </c>
      <c r="R382" s="434"/>
      <c r="S382" s="434" t="s">
        <v>5582</v>
      </c>
    </row>
    <row r="383" spans="1:19" s="449" customFormat="1" ht="11.25">
      <c r="A383" s="440"/>
      <c r="B383" s="440">
        <v>3127</v>
      </c>
      <c r="C383" s="434" t="s">
        <v>5583</v>
      </c>
      <c r="D383" s="435" t="s">
        <v>5584</v>
      </c>
      <c r="E383" s="458" t="s">
        <v>5168</v>
      </c>
      <c r="F383" s="435" t="s">
        <v>5169</v>
      </c>
      <c r="G383" s="442"/>
      <c r="H383" s="435" t="s">
        <v>285</v>
      </c>
      <c r="I383" s="435" t="s">
        <v>4253</v>
      </c>
      <c r="J383" s="444"/>
      <c r="K383" s="435" t="s">
        <v>3078</v>
      </c>
      <c r="L383" s="442"/>
      <c r="M383" s="447">
        <v>85034</v>
      </c>
      <c r="N383" s="442"/>
      <c r="O383" s="438" t="s">
        <v>3080</v>
      </c>
      <c r="P383" s="434">
        <v>143</v>
      </c>
      <c r="Q383" s="434" t="s">
        <v>5170</v>
      </c>
      <c r="R383" s="434" t="s">
        <v>5171</v>
      </c>
      <c r="S383" s="435" t="s">
        <v>5582</v>
      </c>
    </row>
    <row r="384" spans="1:19" s="449" customFormat="1" ht="11.25">
      <c r="A384" s="433"/>
      <c r="B384" s="433">
        <v>3098</v>
      </c>
      <c r="C384" s="434" t="s">
        <v>5583</v>
      </c>
      <c r="D384" s="434" t="s">
        <v>5584</v>
      </c>
      <c r="E384" s="459" t="s">
        <v>5172</v>
      </c>
      <c r="F384" s="434" t="s">
        <v>5173</v>
      </c>
      <c r="G384" s="434"/>
      <c r="H384" s="434" t="s">
        <v>5174</v>
      </c>
      <c r="I384" s="434" t="s">
        <v>4253</v>
      </c>
      <c r="J384" s="434"/>
      <c r="K384" s="435" t="s">
        <v>3078</v>
      </c>
      <c r="L384" s="434"/>
      <c r="M384" s="436">
        <v>74014</v>
      </c>
      <c r="N384" s="437"/>
      <c r="O384" s="438" t="s">
        <v>3080</v>
      </c>
      <c r="P384" s="434">
        <v>136</v>
      </c>
      <c r="Q384" s="434" t="s">
        <v>5175</v>
      </c>
      <c r="R384" s="434" t="s">
        <v>5176</v>
      </c>
      <c r="S384" s="434" t="s">
        <v>5582</v>
      </c>
    </row>
    <row r="385" spans="1:19" s="449" customFormat="1" ht="11.25">
      <c r="A385" s="433"/>
      <c r="B385" s="433">
        <v>3155</v>
      </c>
      <c r="C385" s="434" t="s">
        <v>5583</v>
      </c>
      <c r="D385" s="435" t="s">
        <v>5584</v>
      </c>
      <c r="E385" s="459" t="s">
        <v>5177</v>
      </c>
      <c r="F385" s="434" t="s">
        <v>5178</v>
      </c>
      <c r="G385" s="434"/>
      <c r="H385" s="434" t="s">
        <v>740</v>
      </c>
      <c r="I385" s="434" t="s">
        <v>4253</v>
      </c>
      <c r="J385" s="434"/>
      <c r="K385" s="435" t="s">
        <v>3078</v>
      </c>
      <c r="L385" s="434"/>
      <c r="M385" s="436" t="s">
        <v>5179</v>
      </c>
      <c r="N385" s="437"/>
      <c r="O385" s="438" t="s">
        <v>5634</v>
      </c>
      <c r="P385" s="434">
        <v>202</v>
      </c>
      <c r="Q385" s="434" t="s">
        <v>5180</v>
      </c>
      <c r="R385" s="434" t="s">
        <v>5181</v>
      </c>
      <c r="S385" s="434" t="s">
        <v>5582</v>
      </c>
    </row>
    <row r="386" spans="1:19" s="449" customFormat="1" ht="11.25">
      <c r="A386" s="433"/>
      <c r="B386" s="433">
        <v>3348</v>
      </c>
      <c r="C386" s="434" t="s">
        <v>5590</v>
      </c>
      <c r="D386" s="435" t="s">
        <v>5584</v>
      </c>
      <c r="E386" s="459" t="s">
        <v>5182</v>
      </c>
      <c r="F386" s="434" t="s">
        <v>5183</v>
      </c>
      <c r="G386" s="434"/>
      <c r="H386" s="434" t="s">
        <v>244</v>
      </c>
      <c r="I386" s="434" t="s">
        <v>4253</v>
      </c>
      <c r="J386" s="434"/>
      <c r="K386" s="435" t="s">
        <v>3078</v>
      </c>
      <c r="L386" s="434"/>
      <c r="M386" s="436" t="s">
        <v>5184</v>
      </c>
      <c r="N386" s="437"/>
      <c r="O386" s="438" t="s">
        <v>5634</v>
      </c>
      <c r="P386" s="434">
        <v>221</v>
      </c>
      <c r="Q386" s="434" t="s">
        <v>5185</v>
      </c>
      <c r="R386" s="434" t="s">
        <v>5186</v>
      </c>
      <c r="S386" s="434" t="s">
        <v>5582</v>
      </c>
    </row>
    <row r="387" spans="1:19" s="449" customFormat="1" ht="11.25">
      <c r="A387" s="433"/>
      <c r="B387" s="433">
        <v>3097</v>
      </c>
      <c r="C387" s="434" t="s">
        <v>5590</v>
      </c>
      <c r="D387" s="434" t="s">
        <v>6642</v>
      </c>
      <c r="E387" s="459" t="s">
        <v>5187</v>
      </c>
      <c r="F387" s="434" t="s">
        <v>5188</v>
      </c>
      <c r="G387" s="434"/>
      <c r="H387" s="434" t="s">
        <v>5174</v>
      </c>
      <c r="I387" s="434" t="s">
        <v>4253</v>
      </c>
      <c r="J387" s="434"/>
      <c r="K387" s="435" t="s">
        <v>3078</v>
      </c>
      <c r="L387" s="434"/>
      <c r="M387" s="439">
        <v>20148</v>
      </c>
      <c r="N387" s="437"/>
      <c r="O387" s="438" t="s">
        <v>3080</v>
      </c>
      <c r="P387" s="434">
        <v>136</v>
      </c>
      <c r="Q387" s="434" t="s">
        <v>5189</v>
      </c>
      <c r="R387" s="434" t="s">
        <v>5190</v>
      </c>
      <c r="S387" s="434" t="s">
        <v>5582</v>
      </c>
    </row>
    <row r="388" spans="1:19" s="449" customFormat="1" ht="11.25">
      <c r="A388" s="433"/>
      <c r="B388" s="433">
        <v>3215</v>
      </c>
      <c r="C388" s="434" t="s">
        <v>5583</v>
      </c>
      <c r="D388" s="435" t="s">
        <v>6642</v>
      </c>
      <c r="E388" s="459" t="s">
        <v>5191</v>
      </c>
      <c r="F388" s="434" t="s">
        <v>5192</v>
      </c>
      <c r="G388" s="434"/>
      <c r="H388" s="434" t="s">
        <v>285</v>
      </c>
      <c r="I388" s="434" t="s">
        <v>4253</v>
      </c>
      <c r="J388" s="434"/>
      <c r="K388" s="435" t="s">
        <v>3078</v>
      </c>
      <c r="L388" s="434"/>
      <c r="M388" s="436" t="s">
        <v>5193</v>
      </c>
      <c r="N388" s="437"/>
      <c r="O388" s="438" t="s">
        <v>5609</v>
      </c>
      <c r="P388" s="434">
        <v>454</v>
      </c>
      <c r="Q388" s="434" t="s">
        <v>5194</v>
      </c>
      <c r="R388" s="434" t="s">
        <v>5195</v>
      </c>
      <c r="S388" s="434" t="s">
        <v>5582</v>
      </c>
    </row>
    <row r="389" spans="1:19" s="449" customFormat="1" ht="22.5">
      <c r="A389" s="433"/>
      <c r="B389" s="433">
        <v>3603</v>
      </c>
      <c r="C389" s="434" t="s">
        <v>5583</v>
      </c>
      <c r="D389" s="434" t="s">
        <v>5591</v>
      </c>
      <c r="E389" s="459" t="s">
        <v>5196</v>
      </c>
      <c r="F389" s="434" t="s">
        <v>5197</v>
      </c>
      <c r="G389" s="434"/>
      <c r="H389" s="434" t="s">
        <v>5198</v>
      </c>
      <c r="I389" s="434" t="s">
        <v>4253</v>
      </c>
      <c r="J389" s="434"/>
      <c r="K389" s="435" t="s">
        <v>3078</v>
      </c>
      <c r="L389" s="434"/>
      <c r="M389" s="436" t="s">
        <v>5199</v>
      </c>
      <c r="N389" s="437"/>
      <c r="O389" s="438" t="s">
        <v>3080</v>
      </c>
      <c r="P389" s="434">
        <v>79</v>
      </c>
      <c r="Q389" s="434" t="s">
        <v>5200</v>
      </c>
      <c r="R389" s="434" t="s">
        <v>5201</v>
      </c>
      <c r="S389" s="434" t="s">
        <v>5582</v>
      </c>
    </row>
    <row r="390" spans="1:19" s="449" customFormat="1" ht="11.25">
      <c r="A390" s="433"/>
      <c r="B390" s="433">
        <v>3515</v>
      </c>
      <c r="C390" s="434" t="s">
        <v>5583</v>
      </c>
      <c r="D390" s="434" t="s">
        <v>5591</v>
      </c>
      <c r="E390" s="459" t="s">
        <v>5202</v>
      </c>
      <c r="F390" s="434" t="s">
        <v>5203</v>
      </c>
      <c r="G390" s="434"/>
      <c r="H390" s="434" t="s">
        <v>7024</v>
      </c>
      <c r="I390" s="434" t="s">
        <v>4253</v>
      </c>
      <c r="J390" s="434"/>
      <c r="K390" s="435" t="s">
        <v>3078</v>
      </c>
      <c r="L390" s="434"/>
      <c r="M390" s="436" t="s">
        <v>5204</v>
      </c>
      <c r="N390" s="437"/>
      <c r="O390" s="438" t="s">
        <v>3080</v>
      </c>
      <c r="P390" s="434">
        <v>136</v>
      </c>
      <c r="Q390" s="434" t="s">
        <v>5205</v>
      </c>
      <c r="R390" s="434" t="s">
        <v>5206</v>
      </c>
      <c r="S390" s="434" t="s">
        <v>5582</v>
      </c>
    </row>
    <row r="391" spans="1:19" s="449" customFormat="1" ht="11.25">
      <c r="A391" s="433"/>
      <c r="B391" s="433">
        <v>3585</v>
      </c>
      <c r="C391" s="434" t="s">
        <v>5590</v>
      </c>
      <c r="D391" s="434" t="s">
        <v>5591</v>
      </c>
      <c r="E391" s="459" t="s">
        <v>5207</v>
      </c>
      <c r="F391" s="434" t="s">
        <v>5208</v>
      </c>
      <c r="G391" s="434"/>
      <c r="H391" s="434" t="s">
        <v>285</v>
      </c>
      <c r="I391" s="434" t="s">
        <v>4253</v>
      </c>
      <c r="J391" s="434"/>
      <c r="K391" s="435" t="s">
        <v>3078</v>
      </c>
      <c r="L391" s="434"/>
      <c r="M391" s="436" t="s">
        <v>5209</v>
      </c>
      <c r="N391" s="437"/>
      <c r="O391" s="438" t="s">
        <v>3080</v>
      </c>
      <c r="P391" s="434">
        <v>141</v>
      </c>
      <c r="Q391" s="434" t="s">
        <v>5210</v>
      </c>
      <c r="R391" s="434" t="s">
        <v>5211</v>
      </c>
      <c r="S391" s="434" t="s">
        <v>5582</v>
      </c>
    </row>
    <row r="392" spans="1:19" s="449" customFormat="1" ht="11.25">
      <c r="A392" s="443">
        <v>5763</v>
      </c>
      <c r="B392" s="445">
        <v>3109</v>
      </c>
      <c r="C392" s="434" t="s">
        <v>5583</v>
      </c>
      <c r="D392" s="434" t="s">
        <v>5591</v>
      </c>
      <c r="E392" s="459" t="s">
        <v>5212</v>
      </c>
      <c r="F392" s="434" t="s">
        <v>5213</v>
      </c>
      <c r="G392" s="434"/>
      <c r="H392" s="434" t="s">
        <v>285</v>
      </c>
      <c r="I392" s="434" t="s">
        <v>4253</v>
      </c>
      <c r="J392" s="434"/>
      <c r="K392" s="434" t="s">
        <v>3078</v>
      </c>
      <c r="L392" s="434" t="s">
        <v>5214</v>
      </c>
      <c r="M392" s="437" t="s">
        <v>5215</v>
      </c>
      <c r="N392" s="437"/>
      <c r="O392" s="437" t="s">
        <v>3080</v>
      </c>
      <c r="P392" s="434">
        <v>171</v>
      </c>
      <c r="Q392" s="434" t="s">
        <v>5216</v>
      </c>
      <c r="R392" s="434" t="s">
        <v>5217</v>
      </c>
      <c r="S392" s="434" t="s">
        <v>5604</v>
      </c>
    </row>
    <row r="393" spans="1:19" s="449" customFormat="1" ht="11.25">
      <c r="A393" s="440"/>
      <c r="B393" s="440">
        <v>1481</v>
      </c>
      <c r="C393" s="434" t="s">
        <v>5583</v>
      </c>
      <c r="D393" s="434" t="s">
        <v>5591</v>
      </c>
      <c r="E393" s="458" t="s">
        <v>5218</v>
      </c>
      <c r="F393" s="435" t="s">
        <v>5219</v>
      </c>
      <c r="G393" s="442"/>
      <c r="H393" s="435" t="s">
        <v>285</v>
      </c>
      <c r="I393" s="435" t="s">
        <v>4253</v>
      </c>
      <c r="J393" s="435"/>
      <c r="K393" s="435" t="s">
        <v>3078</v>
      </c>
      <c r="L393" s="442"/>
      <c r="M393" s="435" t="s">
        <v>5220</v>
      </c>
      <c r="N393" s="442"/>
      <c r="O393" s="438" t="s">
        <v>5634</v>
      </c>
      <c r="P393" s="434">
        <v>255</v>
      </c>
      <c r="Q393" s="434" t="s">
        <v>5221</v>
      </c>
      <c r="R393" s="434" t="s">
        <v>5222</v>
      </c>
      <c r="S393" s="435" t="s">
        <v>5582</v>
      </c>
    </row>
    <row r="394" spans="1:19" s="449" customFormat="1" ht="11.25">
      <c r="A394" s="433"/>
      <c r="B394" s="433">
        <v>3282</v>
      </c>
      <c r="C394" s="434" t="s">
        <v>3072</v>
      </c>
      <c r="D394" s="434" t="s">
        <v>5591</v>
      </c>
      <c r="E394" s="459" t="s">
        <v>5223</v>
      </c>
      <c r="F394" s="434" t="s">
        <v>5224</v>
      </c>
      <c r="G394" s="434"/>
      <c r="H394" s="434" t="s">
        <v>244</v>
      </c>
      <c r="I394" s="434" t="s">
        <v>4253</v>
      </c>
      <c r="J394" s="434"/>
      <c r="K394" s="435" t="s">
        <v>3078</v>
      </c>
      <c r="L394" s="434"/>
      <c r="M394" s="439">
        <v>5254</v>
      </c>
      <c r="N394" s="437"/>
      <c r="O394" s="438" t="s">
        <v>3080</v>
      </c>
      <c r="P394" s="434">
        <v>150</v>
      </c>
      <c r="Q394" s="434" t="s">
        <v>5225</v>
      </c>
      <c r="R394" s="434" t="s">
        <v>5226</v>
      </c>
      <c r="S394" s="434" t="s">
        <v>5582</v>
      </c>
    </row>
    <row r="395" spans="1:19" s="449" customFormat="1" ht="11.25">
      <c r="A395" s="433"/>
      <c r="B395" s="433">
        <v>3337</v>
      </c>
      <c r="C395" s="434" t="s">
        <v>5583</v>
      </c>
      <c r="D395" s="434" t="s">
        <v>5591</v>
      </c>
      <c r="E395" s="459" t="s">
        <v>5227</v>
      </c>
      <c r="F395" s="434" t="s">
        <v>5228</v>
      </c>
      <c r="G395" s="434"/>
      <c r="H395" s="434" t="s">
        <v>244</v>
      </c>
      <c r="I395" s="434" t="s">
        <v>4253</v>
      </c>
      <c r="J395" s="434"/>
      <c r="K395" s="435" t="s">
        <v>3078</v>
      </c>
      <c r="L395" s="434"/>
      <c r="M395" s="439" t="s">
        <v>5229</v>
      </c>
      <c r="N395" s="437"/>
      <c r="O395" s="438" t="s">
        <v>3080</v>
      </c>
      <c r="P395" s="434">
        <v>171</v>
      </c>
      <c r="Q395" s="434" t="s">
        <v>5230</v>
      </c>
      <c r="R395" s="434" t="s">
        <v>5231</v>
      </c>
      <c r="S395" s="434" t="s">
        <v>5582</v>
      </c>
    </row>
    <row r="396" spans="1:19" s="449" customFormat="1" ht="22.5">
      <c r="A396" s="440"/>
      <c r="B396" s="440">
        <v>3041</v>
      </c>
      <c r="C396" s="434" t="s">
        <v>3072</v>
      </c>
      <c r="D396" s="435" t="s">
        <v>6318</v>
      </c>
      <c r="E396" s="458" t="s">
        <v>5232</v>
      </c>
      <c r="F396" s="435" t="s">
        <v>5233</v>
      </c>
      <c r="G396" s="442"/>
      <c r="H396" s="435" t="s">
        <v>284</v>
      </c>
      <c r="I396" s="435" t="s">
        <v>4253</v>
      </c>
      <c r="J396" s="444"/>
      <c r="K396" s="435" t="s">
        <v>3078</v>
      </c>
      <c r="L396" s="442"/>
      <c r="M396" s="447" t="s">
        <v>5234</v>
      </c>
      <c r="N396" s="442"/>
      <c r="O396" s="438" t="s">
        <v>3080</v>
      </c>
      <c r="P396" s="434">
        <v>136</v>
      </c>
      <c r="Q396" s="434" t="s">
        <v>5235</v>
      </c>
      <c r="R396" s="434" t="s">
        <v>5236</v>
      </c>
      <c r="S396" s="435" t="s">
        <v>5582</v>
      </c>
    </row>
    <row r="397" spans="1:19" s="449" customFormat="1" ht="22.5">
      <c r="A397" s="433"/>
      <c r="B397" s="433">
        <v>3321</v>
      </c>
      <c r="C397" s="434" t="s">
        <v>3072</v>
      </c>
      <c r="D397" s="434" t="s">
        <v>6270</v>
      </c>
      <c r="E397" s="459" t="s">
        <v>5237</v>
      </c>
      <c r="F397" s="434" t="s">
        <v>5238</v>
      </c>
      <c r="G397" s="434"/>
      <c r="H397" s="434" t="s">
        <v>284</v>
      </c>
      <c r="I397" s="434" t="s">
        <v>4253</v>
      </c>
      <c r="J397" s="434"/>
      <c r="K397" s="435" t="s">
        <v>3078</v>
      </c>
      <c r="L397" s="434"/>
      <c r="M397" s="439" t="s">
        <v>5239</v>
      </c>
      <c r="N397" s="437"/>
      <c r="O397" s="438" t="s">
        <v>5634</v>
      </c>
      <c r="P397" s="434">
        <v>249</v>
      </c>
      <c r="Q397" s="434" t="s">
        <v>5240</v>
      </c>
      <c r="R397" s="434" t="s">
        <v>5241</v>
      </c>
      <c r="S397" s="434" t="s">
        <v>5582</v>
      </c>
    </row>
    <row r="398" spans="1:19" s="449" customFormat="1" ht="11.25">
      <c r="A398" s="433"/>
      <c r="B398" s="433">
        <v>3175</v>
      </c>
      <c r="C398" s="434" t="s">
        <v>5583</v>
      </c>
      <c r="D398" s="434" t="s">
        <v>3073</v>
      </c>
      <c r="E398" s="459" t="s">
        <v>5242</v>
      </c>
      <c r="F398" s="434" t="s">
        <v>5243</v>
      </c>
      <c r="G398" s="434"/>
      <c r="H398" s="434" t="s">
        <v>3327</v>
      </c>
      <c r="I398" s="434" t="s">
        <v>4253</v>
      </c>
      <c r="J398" s="434"/>
      <c r="K398" s="435" t="s">
        <v>3078</v>
      </c>
      <c r="L398" s="434"/>
      <c r="M398" s="439" t="s">
        <v>5244</v>
      </c>
      <c r="N398" s="437"/>
      <c r="O398" s="438" t="s">
        <v>3080</v>
      </c>
      <c r="P398" s="434">
        <v>124</v>
      </c>
      <c r="Q398" s="434" t="s">
        <v>5245</v>
      </c>
      <c r="R398" s="434" t="s">
        <v>5246</v>
      </c>
      <c r="S398" s="434" t="s">
        <v>5582</v>
      </c>
    </row>
    <row r="399" spans="1:19" s="449" customFormat="1" ht="11.25">
      <c r="A399" s="443">
        <v>5784</v>
      </c>
      <c r="B399" s="433">
        <v>3207</v>
      </c>
      <c r="C399" s="434" t="s">
        <v>5597</v>
      </c>
      <c r="D399" s="434" t="s">
        <v>3073</v>
      </c>
      <c r="E399" s="459" t="s">
        <v>5247</v>
      </c>
      <c r="F399" s="434" t="s">
        <v>5248</v>
      </c>
      <c r="G399" s="434"/>
      <c r="H399" s="434" t="s">
        <v>284</v>
      </c>
      <c r="I399" s="434" t="s">
        <v>4253</v>
      </c>
      <c r="J399" s="434"/>
      <c r="K399" s="434" t="s">
        <v>3078</v>
      </c>
      <c r="L399" s="434" t="s">
        <v>5249</v>
      </c>
      <c r="M399" s="436">
        <v>75201</v>
      </c>
      <c r="N399" s="437"/>
      <c r="O399" s="437" t="s">
        <v>6511</v>
      </c>
      <c r="P399" s="434">
        <v>1840</v>
      </c>
      <c r="Q399" s="434" t="s">
        <v>5250</v>
      </c>
      <c r="R399" s="434" t="s">
        <v>5251</v>
      </c>
      <c r="S399" s="434" t="s">
        <v>5604</v>
      </c>
    </row>
    <row r="400" spans="1:19" s="449" customFormat="1" ht="11.25">
      <c r="A400" s="440"/>
      <c r="B400" s="440">
        <v>1991</v>
      </c>
      <c r="C400" s="434" t="s">
        <v>5583</v>
      </c>
      <c r="D400" s="434" t="s">
        <v>3073</v>
      </c>
      <c r="E400" s="458" t="s">
        <v>5252</v>
      </c>
      <c r="F400" s="435" t="s">
        <v>5253</v>
      </c>
      <c r="G400" s="442"/>
      <c r="H400" s="435" t="s">
        <v>284</v>
      </c>
      <c r="I400" s="435" t="s">
        <v>4253</v>
      </c>
      <c r="J400" s="444"/>
      <c r="K400" s="435" t="s">
        <v>3078</v>
      </c>
      <c r="L400" s="442"/>
      <c r="M400" s="447" t="s">
        <v>5254</v>
      </c>
      <c r="N400" s="442"/>
      <c r="O400" s="438" t="s">
        <v>3080</v>
      </c>
      <c r="P400" s="434">
        <v>136</v>
      </c>
      <c r="Q400" s="434" t="s">
        <v>5255</v>
      </c>
      <c r="R400" s="434" t="s">
        <v>5256</v>
      </c>
      <c r="S400" s="435" t="s">
        <v>5582</v>
      </c>
    </row>
    <row r="401" spans="1:19" s="449" customFormat="1" ht="11.25">
      <c r="A401" s="440"/>
      <c r="B401" s="440">
        <v>743</v>
      </c>
      <c r="C401" s="434" t="s">
        <v>5590</v>
      </c>
      <c r="D401" s="435" t="s">
        <v>3073</v>
      </c>
      <c r="E401" s="458" t="s">
        <v>5257</v>
      </c>
      <c r="F401" s="435" t="s">
        <v>5258</v>
      </c>
      <c r="G401" s="442"/>
      <c r="H401" s="435" t="s">
        <v>5174</v>
      </c>
      <c r="I401" s="435" t="s">
        <v>4253</v>
      </c>
      <c r="J401" s="435"/>
      <c r="K401" s="435" t="s">
        <v>3078</v>
      </c>
      <c r="L401" s="442"/>
      <c r="M401" s="435" t="s">
        <v>5259</v>
      </c>
      <c r="N401" s="435"/>
      <c r="O401" s="438" t="s">
        <v>3080</v>
      </c>
      <c r="P401" s="434">
        <v>162</v>
      </c>
      <c r="Q401" s="434" t="s">
        <v>5260</v>
      </c>
      <c r="R401" s="434" t="s">
        <v>5261</v>
      </c>
      <c r="S401" s="435" t="s">
        <v>5582</v>
      </c>
    </row>
    <row r="402" spans="1:19" s="449" customFormat="1" ht="11.25">
      <c r="A402" s="440"/>
      <c r="B402" s="440">
        <v>1784</v>
      </c>
      <c r="C402" s="434" t="s">
        <v>3072</v>
      </c>
      <c r="D402" s="435" t="s">
        <v>3073</v>
      </c>
      <c r="E402" s="458" t="s">
        <v>5262</v>
      </c>
      <c r="F402" s="435" t="s">
        <v>5263</v>
      </c>
      <c r="G402" s="442"/>
      <c r="H402" s="435" t="s">
        <v>3390</v>
      </c>
      <c r="I402" s="435" t="s">
        <v>4253</v>
      </c>
      <c r="J402" s="444"/>
      <c r="K402" s="435" t="s">
        <v>3078</v>
      </c>
      <c r="L402" s="442"/>
      <c r="M402" s="447" t="s">
        <v>5264</v>
      </c>
      <c r="N402" s="442"/>
      <c r="O402" s="438" t="s">
        <v>3080</v>
      </c>
      <c r="P402" s="434">
        <v>152</v>
      </c>
      <c r="Q402" s="434" t="s">
        <v>5265</v>
      </c>
      <c r="R402" s="434" t="s">
        <v>5266</v>
      </c>
      <c r="S402" s="435" t="s">
        <v>5582</v>
      </c>
    </row>
    <row r="403" spans="1:19" s="449" customFormat="1" ht="11.25">
      <c r="A403" s="433"/>
      <c r="B403" s="433">
        <v>1291</v>
      </c>
      <c r="C403" s="434" t="s">
        <v>3072</v>
      </c>
      <c r="D403" s="435" t="s">
        <v>3073</v>
      </c>
      <c r="E403" s="459" t="s">
        <v>5267</v>
      </c>
      <c r="F403" s="434" t="s">
        <v>5268</v>
      </c>
      <c r="G403" s="434"/>
      <c r="H403" s="434" t="s">
        <v>244</v>
      </c>
      <c r="I403" s="434" t="s">
        <v>4253</v>
      </c>
      <c r="J403" s="434"/>
      <c r="K403" s="435" t="s">
        <v>3078</v>
      </c>
      <c r="L403" s="434"/>
      <c r="M403" s="436">
        <v>70003</v>
      </c>
      <c r="N403" s="437"/>
      <c r="O403" s="438" t="s">
        <v>5634</v>
      </c>
      <c r="P403" s="434">
        <v>220</v>
      </c>
      <c r="Q403" s="434" t="s">
        <v>5269</v>
      </c>
      <c r="R403" s="434" t="s">
        <v>5270</v>
      </c>
      <c r="S403" s="434" t="s">
        <v>5582</v>
      </c>
    </row>
    <row r="404" spans="1:19" s="449" customFormat="1" ht="11.25">
      <c r="A404" s="440"/>
      <c r="B404" s="440">
        <v>341</v>
      </c>
      <c r="C404" s="434" t="s">
        <v>5583</v>
      </c>
      <c r="D404" s="435" t="s">
        <v>3073</v>
      </c>
      <c r="E404" s="458" t="s">
        <v>5271</v>
      </c>
      <c r="F404" s="435" t="s">
        <v>5272</v>
      </c>
      <c r="G404" s="442"/>
      <c r="H404" s="435" t="s">
        <v>285</v>
      </c>
      <c r="I404" s="435" t="s">
        <v>4253</v>
      </c>
      <c r="J404" s="444"/>
      <c r="K404" s="435" t="s">
        <v>3078</v>
      </c>
      <c r="L404" s="442"/>
      <c r="M404" s="435" t="s">
        <v>5273</v>
      </c>
      <c r="N404" s="442"/>
      <c r="O404" s="438" t="s">
        <v>5601</v>
      </c>
      <c r="P404" s="434">
        <v>802</v>
      </c>
      <c r="Q404" s="434" t="s">
        <v>5274</v>
      </c>
      <c r="R404" s="434" t="s">
        <v>5275</v>
      </c>
      <c r="S404" s="435" t="s">
        <v>5582</v>
      </c>
    </row>
    <row r="405" spans="1:19" s="449" customFormat="1" ht="12.75">
      <c r="A405" s="443">
        <v>5775</v>
      </c>
      <c r="B405" s="433">
        <v>3107</v>
      </c>
      <c r="C405" s="434" t="s">
        <v>5583</v>
      </c>
      <c r="D405" s="434" t="s">
        <v>3073</v>
      </c>
      <c r="E405" s="459" t="s">
        <v>5276</v>
      </c>
      <c r="F405" s="434" t="s">
        <v>5277</v>
      </c>
      <c r="G405" s="434"/>
      <c r="H405" s="434" t="s">
        <v>285</v>
      </c>
      <c r="I405" s="434" t="s">
        <v>4253</v>
      </c>
      <c r="J405" s="434"/>
      <c r="K405" s="434" t="s">
        <v>3078</v>
      </c>
      <c r="L405" s="460"/>
      <c r="M405" s="436" t="s">
        <v>5278</v>
      </c>
      <c r="N405" s="437"/>
      <c r="O405" s="437" t="s">
        <v>3080</v>
      </c>
      <c r="P405" s="434">
        <v>158</v>
      </c>
      <c r="Q405" s="434" t="s">
        <v>5279</v>
      </c>
      <c r="R405" s="434" t="s">
        <v>5280</v>
      </c>
      <c r="S405" s="434" t="s">
        <v>5604</v>
      </c>
    </row>
    <row r="406" spans="1:19" ht="12.75">
      <c r="A406" s="433"/>
      <c r="B406" s="433">
        <v>861</v>
      </c>
      <c r="C406" s="434" t="s">
        <v>5590</v>
      </c>
      <c r="D406" s="434" t="s">
        <v>3073</v>
      </c>
      <c r="E406" s="459" t="s">
        <v>5281</v>
      </c>
      <c r="F406" s="434" t="s">
        <v>5282</v>
      </c>
      <c r="G406" s="434"/>
      <c r="H406" s="434" t="s">
        <v>285</v>
      </c>
      <c r="I406" s="434" t="s">
        <v>4253</v>
      </c>
      <c r="J406" s="434"/>
      <c r="K406" s="435" t="s">
        <v>3078</v>
      </c>
      <c r="L406" s="434"/>
      <c r="M406" s="436" t="s">
        <v>5283</v>
      </c>
      <c r="N406" s="437"/>
      <c r="O406" s="438" t="s">
        <v>5634</v>
      </c>
      <c r="P406" s="434">
        <v>225</v>
      </c>
      <c r="Q406" s="434" t="s">
        <v>5284</v>
      </c>
      <c r="R406" s="434" t="s">
        <v>5285</v>
      </c>
      <c r="S406" s="434" t="s">
        <v>5582</v>
      </c>
    </row>
    <row r="407" spans="1:19" ht="12.75">
      <c r="A407" s="443">
        <v>5742</v>
      </c>
      <c r="B407" s="445">
        <v>3023</v>
      </c>
      <c r="C407" s="434" t="s">
        <v>5583</v>
      </c>
      <c r="D407" s="434" t="s">
        <v>3073</v>
      </c>
      <c r="E407" s="434" t="s">
        <v>5286</v>
      </c>
      <c r="F407" s="434" t="s">
        <v>5287</v>
      </c>
      <c r="G407" s="434"/>
      <c r="H407" s="434" t="s">
        <v>5165</v>
      </c>
      <c r="I407" s="434" t="s">
        <v>4253</v>
      </c>
      <c r="J407" s="434"/>
      <c r="K407" s="434" t="s">
        <v>3078</v>
      </c>
      <c r="L407" s="434" t="s">
        <v>5249</v>
      </c>
      <c r="M407" s="437" t="s">
        <v>5288</v>
      </c>
      <c r="N407" s="437"/>
      <c r="O407" s="437" t="s">
        <v>3080</v>
      </c>
      <c r="P407" s="434">
        <v>119</v>
      </c>
      <c r="Q407" s="434" t="s">
        <v>5289</v>
      </c>
      <c r="R407" s="434" t="s">
        <v>5290</v>
      </c>
      <c r="S407" s="434" t="s">
        <v>5604</v>
      </c>
    </row>
    <row r="408" spans="1:19" ht="12.75">
      <c r="A408" s="433"/>
      <c r="B408" s="433">
        <v>1143</v>
      </c>
      <c r="C408" s="434" t="s">
        <v>5583</v>
      </c>
      <c r="D408" s="435" t="s">
        <v>3073</v>
      </c>
      <c r="E408" s="434" t="s">
        <v>5291</v>
      </c>
      <c r="F408" s="434" t="s">
        <v>5292</v>
      </c>
      <c r="G408" s="434"/>
      <c r="H408" s="434" t="s">
        <v>285</v>
      </c>
      <c r="I408" s="434" t="s">
        <v>4253</v>
      </c>
      <c r="J408" s="434"/>
      <c r="K408" s="435" t="s">
        <v>3078</v>
      </c>
      <c r="L408" s="434"/>
      <c r="M408" s="436" t="s">
        <v>5293</v>
      </c>
      <c r="N408" s="437"/>
      <c r="O408" s="438" t="s">
        <v>3080</v>
      </c>
      <c r="P408" s="434">
        <v>100</v>
      </c>
      <c r="Q408" s="434" t="s">
        <v>5294</v>
      </c>
      <c r="R408" s="434" t="s">
        <v>5295</v>
      </c>
      <c r="S408" s="434" t="s">
        <v>5582</v>
      </c>
    </row>
    <row r="409" spans="1:19" ht="12.75">
      <c r="A409" s="433"/>
      <c r="B409" s="433">
        <v>96</v>
      </c>
      <c r="C409" s="434" t="s">
        <v>5583</v>
      </c>
      <c r="D409" s="434" t="s">
        <v>3073</v>
      </c>
      <c r="E409" s="434" t="s">
        <v>5296</v>
      </c>
      <c r="F409" s="434" t="s">
        <v>5297</v>
      </c>
      <c r="G409" s="434"/>
      <c r="H409" s="434" t="s">
        <v>284</v>
      </c>
      <c r="I409" s="434" t="s">
        <v>4253</v>
      </c>
      <c r="J409" s="434"/>
      <c r="K409" s="435" t="s">
        <v>3078</v>
      </c>
      <c r="L409" s="434"/>
      <c r="M409" s="436" t="s">
        <v>5298</v>
      </c>
      <c r="N409" s="437"/>
      <c r="O409" s="438" t="s">
        <v>5634</v>
      </c>
      <c r="P409" s="434">
        <v>262</v>
      </c>
      <c r="Q409" s="434" t="s">
        <v>5299</v>
      </c>
      <c r="R409" s="434" t="s">
        <v>5300</v>
      </c>
      <c r="S409" s="435" t="s">
        <v>5582</v>
      </c>
    </row>
    <row r="410" spans="1:19" ht="12.75">
      <c r="A410" s="443">
        <v>5670</v>
      </c>
      <c r="B410" s="433">
        <v>247</v>
      </c>
      <c r="C410" s="434" t="s">
        <v>3072</v>
      </c>
      <c r="D410" s="434" t="s">
        <v>6328</v>
      </c>
      <c r="E410" s="434" t="s">
        <v>5301</v>
      </c>
      <c r="F410" s="434" t="s">
        <v>5302</v>
      </c>
      <c r="G410" s="434"/>
      <c r="H410" s="434" t="s">
        <v>285</v>
      </c>
      <c r="I410" s="434" t="s">
        <v>4253</v>
      </c>
      <c r="J410" s="434"/>
      <c r="K410" s="434" t="s">
        <v>3078</v>
      </c>
      <c r="L410" s="434" t="s">
        <v>5214</v>
      </c>
      <c r="M410" s="436" t="s">
        <v>199</v>
      </c>
      <c r="N410" s="437"/>
      <c r="O410" s="437" t="s">
        <v>5634</v>
      </c>
      <c r="P410" s="434">
        <v>232</v>
      </c>
      <c r="Q410" s="434" t="s">
        <v>5303</v>
      </c>
      <c r="R410" s="434" t="s">
        <v>5304</v>
      </c>
      <c r="S410" s="434" t="s">
        <v>5604</v>
      </c>
    </row>
    <row r="411" spans="1:19" s="454" customFormat="1" ht="12.75">
      <c r="A411" s="443">
        <v>5768</v>
      </c>
      <c r="B411" s="433">
        <v>3224</v>
      </c>
      <c r="C411" s="434" t="s">
        <v>3072</v>
      </c>
      <c r="D411" s="434" t="s">
        <v>6300</v>
      </c>
      <c r="E411" s="434" t="s">
        <v>5305</v>
      </c>
      <c r="F411" s="434" t="s">
        <v>5306</v>
      </c>
      <c r="G411" s="434"/>
      <c r="H411" s="434" t="s">
        <v>283</v>
      </c>
      <c r="I411" s="434" t="s">
        <v>4253</v>
      </c>
      <c r="J411" s="434"/>
      <c r="K411" s="434" t="s">
        <v>3078</v>
      </c>
      <c r="L411" s="434" t="s">
        <v>5307</v>
      </c>
      <c r="M411" s="434">
        <v>78701</v>
      </c>
      <c r="N411" s="437"/>
      <c r="O411" s="437" t="s">
        <v>5634</v>
      </c>
      <c r="P411" s="434">
        <v>251</v>
      </c>
      <c r="Q411" s="434" t="s">
        <v>5308</v>
      </c>
      <c r="R411" s="434" t="s">
        <v>5309</v>
      </c>
      <c r="S411" s="434" t="s">
        <v>5604</v>
      </c>
    </row>
    <row r="412" spans="1:19" ht="12.75">
      <c r="A412" s="443">
        <v>5520</v>
      </c>
      <c r="B412" s="433">
        <v>1521</v>
      </c>
      <c r="C412" s="434" t="s">
        <v>3072</v>
      </c>
      <c r="D412" s="434" t="s">
        <v>6300</v>
      </c>
      <c r="E412" s="434" t="s">
        <v>5310</v>
      </c>
      <c r="F412" s="434" t="s">
        <v>5311</v>
      </c>
      <c r="G412" s="434"/>
      <c r="H412" s="434" t="s">
        <v>284</v>
      </c>
      <c r="I412" s="434" t="s">
        <v>4253</v>
      </c>
      <c r="J412" s="434"/>
      <c r="K412" s="434" t="s">
        <v>3078</v>
      </c>
      <c r="L412" s="434" t="s">
        <v>5249</v>
      </c>
      <c r="M412" s="437" t="s">
        <v>5312</v>
      </c>
      <c r="N412" s="437"/>
      <c r="O412" s="437" t="s">
        <v>5634</v>
      </c>
      <c r="P412" s="434">
        <v>252</v>
      </c>
      <c r="Q412" s="434" t="s">
        <v>5313</v>
      </c>
      <c r="R412" s="434" t="s">
        <v>5314</v>
      </c>
      <c r="S412" s="434" t="s">
        <v>5604</v>
      </c>
    </row>
    <row r="413" spans="1:19" ht="12.75">
      <c r="A413" s="433"/>
      <c r="B413" s="433">
        <v>3232</v>
      </c>
      <c r="C413" s="434" t="s">
        <v>3072</v>
      </c>
      <c r="D413" s="434" t="s">
        <v>5605</v>
      </c>
      <c r="E413" s="434" t="s">
        <v>5315</v>
      </c>
      <c r="F413" s="434" t="s">
        <v>5316</v>
      </c>
      <c r="G413" s="434"/>
      <c r="H413" s="434" t="s">
        <v>283</v>
      </c>
      <c r="I413" s="434" t="s">
        <v>4253</v>
      </c>
      <c r="J413" s="434"/>
      <c r="K413" s="435" t="s">
        <v>3078</v>
      </c>
      <c r="L413" s="434"/>
      <c r="M413" s="439">
        <v>43219</v>
      </c>
      <c r="N413" s="437"/>
      <c r="O413" s="438" t="s">
        <v>3080</v>
      </c>
      <c r="P413" s="434">
        <v>110</v>
      </c>
      <c r="Q413" s="434" t="s">
        <v>5317</v>
      </c>
      <c r="R413" s="434" t="s">
        <v>5318</v>
      </c>
      <c r="S413" s="434" t="s">
        <v>5582</v>
      </c>
    </row>
    <row r="414" spans="1:19" ht="12.75">
      <c r="A414" s="440"/>
      <c r="B414" s="440">
        <v>1565</v>
      </c>
      <c r="C414" s="434" t="s">
        <v>5590</v>
      </c>
      <c r="D414" s="435" t="s">
        <v>5605</v>
      </c>
      <c r="E414" s="435" t="s">
        <v>5319</v>
      </c>
      <c r="F414" s="435" t="s">
        <v>5320</v>
      </c>
      <c r="G414" s="442"/>
      <c r="H414" s="435" t="s">
        <v>5174</v>
      </c>
      <c r="I414" s="435" t="s">
        <v>4253</v>
      </c>
      <c r="J414" s="435"/>
      <c r="K414" s="435" t="s">
        <v>3078</v>
      </c>
      <c r="L414" s="442"/>
      <c r="M414" s="435" t="s">
        <v>5321</v>
      </c>
      <c r="N414" s="442"/>
      <c r="O414" s="438" t="s">
        <v>3080</v>
      </c>
      <c r="P414" s="434">
        <v>102</v>
      </c>
      <c r="Q414" s="434" t="s">
        <v>5322</v>
      </c>
      <c r="R414" s="434" t="s">
        <v>5323</v>
      </c>
      <c r="S414" s="435" t="s">
        <v>5582</v>
      </c>
    </row>
    <row r="415" spans="1:19" ht="12.75">
      <c r="A415" s="443">
        <v>5803</v>
      </c>
      <c r="B415" s="433">
        <v>1053</v>
      </c>
      <c r="C415" s="434" t="s">
        <v>5597</v>
      </c>
      <c r="D415" s="434" t="s">
        <v>5605</v>
      </c>
      <c r="E415" s="434" t="s">
        <v>5324</v>
      </c>
      <c r="F415" s="434" t="s">
        <v>5325</v>
      </c>
      <c r="G415" s="434"/>
      <c r="H415" s="434" t="s">
        <v>285</v>
      </c>
      <c r="I415" s="434" t="s">
        <v>4253</v>
      </c>
      <c r="J415" s="434"/>
      <c r="K415" s="434" t="s">
        <v>3078</v>
      </c>
      <c r="L415" s="434" t="s">
        <v>5214</v>
      </c>
      <c r="M415" s="436">
        <v>77056</v>
      </c>
      <c r="N415" s="437"/>
      <c r="O415" s="437" t="s">
        <v>5609</v>
      </c>
      <c r="P415" s="434">
        <v>487</v>
      </c>
      <c r="Q415" s="434" t="s">
        <v>5326</v>
      </c>
      <c r="R415" s="434" t="s">
        <v>5327</v>
      </c>
      <c r="S415" s="434" t="s">
        <v>5604</v>
      </c>
    </row>
    <row r="416" spans="1:19" ht="12.75">
      <c r="A416" s="443">
        <v>5509</v>
      </c>
      <c r="B416" s="433">
        <v>1052</v>
      </c>
      <c r="C416" s="434" t="s">
        <v>5583</v>
      </c>
      <c r="D416" s="434" t="s">
        <v>5605</v>
      </c>
      <c r="E416" s="434" t="s">
        <v>5328</v>
      </c>
      <c r="F416" s="434" t="s">
        <v>5329</v>
      </c>
      <c r="G416" s="434"/>
      <c r="H416" s="434" t="s">
        <v>284</v>
      </c>
      <c r="I416" s="434" t="s">
        <v>4253</v>
      </c>
      <c r="J416" s="434"/>
      <c r="K416" s="434" t="s">
        <v>3078</v>
      </c>
      <c r="L416" s="434" t="s">
        <v>5249</v>
      </c>
      <c r="M416" s="436">
        <v>75240</v>
      </c>
      <c r="N416" s="437"/>
      <c r="O416" s="437" t="s">
        <v>5609</v>
      </c>
      <c r="P416" s="434">
        <v>448</v>
      </c>
      <c r="Q416" s="434" t="s">
        <v>5330</v>
      </c>
      <c r="R416" s="434" t="s">
        <v>5331</v>
      </c>
      <c r="S416" s="434" t="s">
        <v>5604</v>
      </c>
    </row>
    <row r="417" spans="1:19" ht="12.75">
      <c r="A417" s="443">
        <v>5774</v>
      </c>
      <c r="B417" s="433">
        <v>3108</v>
      </c>
      <c r="C417" s="434" t="s">
        <v>3072</v>
      </c>
      <c r="D417" s="434" t="s">
        <v>5605</v>
      </c>
      <c r="E417" s="434" t="s">
        <v>5332</v>
      </c>
      <c r="F417" s="434" t="s">
        <v>5333</v>
      </c>
      <c r="G417" s="434"/>
      <c r="H417" s="434" t="s">
        <v>285</v>
      </c>
      <c r="I417" s="434" t="s">
        <v>4253</v>
      </c>
      <c r="J417" s="434"/>
      <c r="K417" s="434" t="s">
        <v>3078</v>
      </c>
      <c r="L417" s="434" t="s">
        <v>5214</v>
      </c>
      <c r="M417" s="434">
        <v>77024</v>
      </c>
      <c r="N417" s="437"/>
      <c r="O417" s="437" t="s">
        <v>5634</v>
      </c>
      <c r="P417" s="434">
        <v>267</v>
      </c>
      <c r="Q417" s="434" t="s">
        <v>5334</v>
      </c>
      <c r="R417" s="434" t="s">
        <v>5335</v>
      </c>
      <c r="S417" s="434" t="s">
        <v>5604</v>
      </c>
    </row>
    <row r="418" spans="1:19" ht="12.75">
      <c r="A418" s="443">
        <v>5269</v>
      </c>
      <c r="B418" s="433">
        <v>1170</v>
      </c>
      <c r="C418" s="434" t="s">
        <v>5616</v>
      </c>
      <c r="D418" s="434" t="s">
        <v>5605</v>
      </c>
      <c r="E418" s="434" t="s">
        <v>5336</v>
      </c>
      <c r="F418" s="434" t="s">
        <v>5337</v>
      </c>
      <c r="G418" s="434"/>
      <c r="H418" s="434" t="s">
        <v>244</v>
      </c>
      <c r="I418" s="434" t="s">
        <v>4253</v>
      </c>
      <c r="J418" s="434"/>
      <c r="K418" s="434" t="s">
        <v>3078</v>
      </c>
      <c r="L418" s="434" t="s">
        <v>5338</v>
      </c>
      <c r="M418" s="436">
        <v>78256</v>
      </c>
      <c r="N418" s="437"/>
      <c r="O418" s="437" t="s">
        <v>6274</v>
      </c>
      <c r="P418" s="434">
        <v>508</v>
      </c>
      <c r="Q418" s="434" t="s">
        <v>5339</v>
      </c>
      <c r="R418" s="434" t="s">
        <v>5340</v>
      </c>
      <c r="S418" s="434" t="s">
        <v>5604</v>
      </c>
    </row>
    <row r="419" spans="1:19" s="454" customFormat="1" ht="12.75">
      <c r="A419" s="443">
        <v>5804</v>
      </c>
      <c r="B419" s="433">
        <v>1054</v>
      </c>
      <c r="C419" s="434" t="s">
        <v>5597</v>
      </c>
      <c r="D419" s="434" t="s">
        <v>5605</v>
      </c>
      <c r="E419" s="434" t="s">
        <v>5341</v>
      </c>
      <c r="F419" s="434" t="s">
        <v>5342</v>
      </c>
      <c r="G419" s="434"/>
      <c r="H419" s="434" t="s">
        <v>285</v>
      </c>
      <c r="I419" s="434" t="s">
        <v>4253</v>
      </c>
      <c r="J419" s="434"/>
      <c r="K419" s="434" t="s">
        <v>3078</v>
      </c>
      <c r="L419" s="434" t="s">
        <v>5214</v>
      </c>
      <c r="M419" s="436">
        <v>77056</v>
      </c>
      <c r="N419" s="437"/>
      <c r="O419" s="437" t="s">
        <v>5609</v>
      </c>
      <c r="P419" s="434">
        <v>406</v>
      </c>
      <c r="Q419" s="434" t="s">
        <v>5326</v>
      </c>
      <c r="R419" s="434" t="s">
        <v>5343</v>
      </c>
      <c r="S419" s="434" t="s">
        <v>5604</v>
      </c>
    </row>
    <row r="420" spans="1:19" ht="12.75">
      <c r="A420" s="443">
        <v>5125</v>
      </c>
      <c r="B420" s="433">
        <v>472</v>
      </c>
      <c r="C420" s="434" t="s">
        <v>5583</v>
      </c>
      <c r="D420" s="434" t="s">
        <v>5605</v>
      </c>
      <c r="E420" s="434" t="s">
        <v>5344</v>
      </c>
      <c r="F420" s="434" t="s">
        <v>5345</v>
      </c>
      <c r="G420" s="434"/>
      <c r="H420" s="434" t="s">
        <v>284</v>
      </c>
      <c r="I420" s="434" t="s">
        <v>4253</v>
      </c>
      <c r="J420" s="434"/>
      <c r="K420" s="434" t="s">
        <v>3078</v>
      </c>
      <c r="L420" s="434" t="s">
        <v>5249</v>
      </c>
      <c r="M420" s="436">
        <v>75251</v>
      </c>
      <c r="N420" s="437"/>
      <c r="O420" s="437" t="s">
        <v>6274</v>
      </c>
      <c r="P420" s="434">
        <v>536</v>
      </c>
      <c r="Q420" s="434" t="s">
        <v>5346</v>
      </c>
      <c r="R420" s="434" t="s">
        <v>5347</v>
      </c>
      <c r="S420" s="434" t="s">
        <v>5604</v>
      </c>
    </row>
    <row r="421" spans="1:19" ht="12.75">
      <c r="A421" s="443">
        <v>5297</v>
      </c>
      <c r="B421" s="433">
        <v>1167</v>
      </c>
      <c r="C421" s="434" t="s">
        <v>3072</v>
      </c>
      <c r="D421" s="434" t="s">
        <v>5605</v>
      </c>
      <c r="E421" s="434" t="s">
        <v>5348</v>
      </c>
      <c r="F421" s="434" t="s">
        <v>5349</v>
      </c>
      <c r="G421" s="434"/>
      <c r="H421" s="434" t="s">
        <v>244</v>
      </c>
      <c r="I421" s="434" t="s">
        <v>4253</v>
      </c>
      <c r="J421" s="434"/>
      <c r="K421" s="434" t="s">
        <v>3078</v>
      </c>
      <c r="L421" s="434" t="s">
        <v>5338</v>
      </c>
      <c r="M421" s="436">
        <v>78205</v>
      </c>
      <c r="N421" s="437"/>
      <c r="O421" s="437" t="s">
        <v>5609</v>
      </c>
      <c r="P421" s="434">
        <v>473</v>
      </c>
      <c r="Q421" s="434" t="s">
        <v>5350</v>
      </c>
      <c r="R421" s="434" t="s">
        <v>5351</v>
      </c>
      <c r="S421" s="434" t="s">
        <v>5604</v>
      </c>
    </row>
    <row r="422" spans="1:19" s="454" customFormat="1" ht="12.75">
      <c r="A422" s="443">
        <v>5301</v>
      </c>
      <c r="B422" s="433">
        <v>1193</v>
      </c>
      <c r="C422" s="434" t="s">
        <v>5583</v>
      </c>
      <c r="D422" s="434" t="s">
        <v>5605</v>
      </c>
      <c r="E422" s="434" t="s">
        <v>5352</v>
      </c>
      <c r="F422" s="434" t="s">
        <v>5353</v>
      </c>
      <c r="G422" s="434"/>
      <c r="H422" s="434" t="s">
        <v>5165</v>
      </c>
      <c r="I422" s="434" t="s">
        <v>4253</v>
      </c>
      <c r="J422" s="434"/>
      <c r="K422" s="434" t="s">
        <v>3078</v>
      </c>
      <c r="L422" s="434" t="s">
        <v>5354</v>
      </c>
      <c r="M422" s="436" t="s">
        <v>5288</v>
      </c>
      <c r="N422" s="437"/>
      <c r="O422" s="437" t="s">
        <v>5634</v>
      </c>
      <c r="P422" s="434">
        <v>301</v>
      </c>
      <c r="Q422" s="434" t="s">
        <v>5355</v>
      </c>
      <c r="R422" s="434" t="s">
        <v>5356</v>
      </c>
      <c r="S422" s="434" t="s">
        <v>5604</v>
      </c>
    </row>
    <row r="423" spans="1:19" ht="12.75">
      <c r="A423" s="443">
        <v>159</v>
      </c>
      <c r="B423" s="433">
        <v>1098</v>
      </c>
      <c r="C423" s="434" t="s">
        <v>5616</v>
      </c>
      <c r="D423" s="434" t="s">
        <v>5605</v>
      </c>
      <c r="E423" s="459" t="s">
        <v>5357</v>
      </c>
      <c r="F423" s="434" t="s">
        <v>5358</v>
      </c>
      <c r="G423" s="434"/>
      <c r="H423" s="434" t="s">
        <v>5359</v>
      </c>
      <c r="I423" s="434" t="s">
        <v>5360</v>
      </c>
      <c r="J423" s="434"/>
      <c r="K423" s="434" t="s">
        <v>5360</v>
      </c>
      <c r="L423" s="434" t="s">
        <v>5359</v>
      </c>
      <c r="M423" s="436" t="s">
        <v>5361</v>
      </c>
      <c r="N423" s="437"/>
      <c r="O423" s="437" t="s">
        <v>3080</v>
      </c>
      <c r="P423" s="434">
        <v>175</v>
      </c>
      <c r="Q423" s="434" t="s">
        <v>5362</v>
      </c>
      <c r="R423" s="434" t="s">
        <v>5363</v>
      </c>
      <c r="S423" s="434" t="s">
        <v>6269</v>
      </c>
    </row>
    <row r="424" spans="1:19" ht="12.75">
      <c r="A424" s="440"/>
      <c r="B424" s="440">
        <v>1327</v>
      </c>
      <c r="C424" s="434" t="s">
        <v>3072</v>
      </c>
      <c r="D424" s="435" t="s">
        <v>3073</v>
      </c>
      <c r="E424" s="458" t="s">
        <v>5364</v>
      </c>
      <c r="F424" s="435" t="s">
        <v>5365</v>
      </c>
      <c r="G424" s="442"/>
      <c r="H424" s="435" t="s">
        <v>1574</v>
      </c>
      <c r="I424" s="435" t="s">
        <v>4254</v>
      </c>
      <c r="J424" s="435"/>
      <c r="K424" s="435" t="s">
        <v>3078</v>
      </c>
      <c r="L424" s="442"/>
      <c r="M424" s="435">
        <v>10591</v>
      </c>
      <c r="N424" s="435"/>
      <c r="O424" s="438" t="s">
        <v>3080</v>
      </c>
      <c r="P424" s="434">
        <v>150</v>
      </c>
      <c r="Q424" s="434" t="s">
        <v>5366</v>
      </c>
      <c r="R424" s="434" t="s">
        <v>5367</v>
      </c>
      <c r="S424" s="435" t="s">
        <v>5582</v>
      </c>
    </row>
    <row r="425" spans="1:19" s="452" customFormat="1" ht="11.25">
      <c r="A425" s="443">
        <v>5529</v>
      </c>
      <c r="B425" s="433">
        <v>1588</v>
      </c>
      <c r="C425" s="434" t="s">
        <v>5616</v>
      </c>
      <c r="D425" s="434" t="s">
        <v>6328</v>
      </c>
      <c r="E425" s="459" t="s">
        <v>5368</v>
      </c>
      <c r="F425" s="434" t="s">
        <v>5369</v>
      </c>
      <c r="G425" s="434" t="s">
        <v>5370</v>
      </c>
      <c r="H425" s="434" t="s">
        <v>5371</v>
      </c>
      <c r="I425" s="434" t="s">
        <v>4254</v>
      </c>
      <c r="J425" s="434"/>
      <c r="K425" s="434" t="s">
        <v>3078</v>
      </c>
      <c r="L425" s="434"/>
      <c r="M425" s="436">
        <v>84060</v>
      </c>
      <c r="N425" s="437"/>
      <c r="O425" s="437" t="s">
        <v>3080</v>
      </c>
      <c r="P425" s="434">
        <v>177</v>
      </c>
      <c r="Q425" s="434" t="s">
        <v>5372</v>
      </c>
      <c r="R425" s="434" t="s">
        <v>5373</v>
      </c>
      <c r="S425" s="434" t="s">
        <v>5604</v>
      </c>
    </row>
    <row r="426" spans="1:19" s="452" customFormat="1" ht="11.25">
      <c r="A426" s="440"/>
      <c r="B426" s="440">
        <v>3003</v>
      </c>
      <c r="C426" s="434" t="s">
        <v>5583</v>
      </c>
      <c r="D426" s="435" t="s">
        <v>5584</v>
      </c>
      <c r="E426" s="458" t="s">
        <v>5374</v>
      </c>
      <c r="F426" s="435" t="s">
        <v>5375</v>
      </c>
      <c r="G426" s="442"/>
      <c r="H426" s="435" t="s">
        <v>5376</v>
      </c>
      <c r="I426" s="435" t="s">
        <v>4255</v>
      </c>
      <c r="J426" s="435"/>
      <c r="K426" s="435" t="s">
        <v>3078</v>
      </c>
      <c r="L426" s="442"/>
      <c r="M426" s="447" t="s">
        <v>5377</v>
      </c>
      <c r="N426" s="442"/>
      <c r="O426" s="438" t="s">
        <v>3080</v>
      </c>
      <c r="P426" s="434">
        <v>155</v>
      </c>
      <c r="Q426" s="434" t="s">
        <v>5378</v>
      </c>
      <c r="R426" s="434" t="s">
        <v>5379</v>
      </c>
      <c r="S426" s="435" t="s">
        <v>5582</v>
      </c>
    </row>
    <row r="427" spans="1:19" s="449" customFormat="1" ht="11.25">
      <c r="A427" s="433"/>
      <c r="B427" s="440">
        <v>3140</v>
      </c>
      <c r="C427" s="434" t="s">
        <v>5590</v>
      </c>
      <c r="D427" s="435" t="s">
        <v>5584</v>
      </c>
      <c r="E427" s="458" t="s">
        <v>5380</v>
      </c>
      <c r="F427" s="435" t="s">
        <v>5381</v>
      </c>
      <c r="G427" s="442"/>
      <c r="H427" s="435" t="s">
        <v>2490</v>
      </c>
      <c r="I427" s="435" t="s">
        <v>4255</v>
      </c>
      <c r="J427" s="444"/>
      <c r="K427" s="435" t="s">
        <v>3078</v>
      </c>
      <c r="L427" s="442"/>
      <c r="M427" s="447" t="s">
        <v>5382</v>
      </c>
      <c r="N427" s="442"/>
      <c r="O427" s="438" t="s">
        <v>3080</v>
      </c>
      <c r="P427" s="434">
        <v>123</v>
      </c>
      <c r="Q427" s="434" t="s">
        <v>5383</v>
      </c>
      <c r="R427" s="434"/>
      <c r="S427" s="435" t="s">
        <v>5582</v>
      </c>
    </row>
    <row r="428" spans="1:19" s="449" customFormat="1" ht="11.25">
      <c r="A428" s="440"/>
      <c r="B428" s="440">
        <v>3139</v>
      </c>
      <c r="C428" s="434" t="s">
        <v>5583</v>
      </c>
      <c r="D428" s="435" t="s">
        <v>5584</v>
      </c>
      <c r="E428" s="458" t="s">
        <v>5384</v>
      </c>
      <c r="F428" s="435" t="s">
        <v>5385</v>
      </c>
      <c r="G428" s="442"/>
      <c r="H428" s="435" t="s">
        <v>5386</v>
      </c>
      <c r="I428" s="435" t="s">
        <v>4255</v>
      </c>
      <c r="J428" s="444"/>
      <c r="K428" s="435" t="s">
        <v>3078</v>
      </c>
      <c r="L428" s="442"/>
      <c r="M428" s="447" t="s">
        <v>5387</v>
      </c>
      <c r="N428" s="442"/>
      <c r="O428" s="438" t="s">
        <v>3080</v>
      </c>
      <c r="P428" s="434">
        <v>106</v>
      </c>
      <c r="Q428" s="434" t="s">
        <v>5388</v>
      </c>
      <c r="R428" s="434" t="s">
        <v>5389</v>
      </c>
      <c r="S428" s="435" t="s">
        <v>5582</v>
      </c>
    </row>
    <row r="429" spans="1:19" s="452" customFormat="1" ht="11.25">
      <c r="A429" s="440"/>
      <c r="B429" s="440">
        <v>3025</v>
      </c>
      <c r="C429" s="434" t="s">
        <v>5583</v>
      </c>
      <c r="D429" s="435" t="s">
        <v>5584</v>
      </c>
      <c r="E429" s="458" t="s">
        <v>5390</v>
      </c>
      <c r="F429" s="435" t="s">
        <v>5391</v>
      </c>
      <c r="G429" s="442"/>
      <c r="H429" s="435" t="s">
        <v>5392</v>
      </c>
      <c r="I429" s="435" t="s">
        <v>4255</v>
      </c>
      <c r="J429" s="444"/>
      <c r="K429" s="435" t="s">
        <v>3078</v>
      </c>
      <c r="L429" s="442"/>
      <c r="M429" s="447" t="s">
        <v>1365</v>
      </c>
      <c r="N429" s="442"/>
      <c r="O429" s="438" t="s">
        <v>3080</v>
      </c>
      <c r="P429" s="434">
        <v>142</v>
      </c>
      <c r="Q429" s="434" t="s">
        <v>5393</v>
      </c>
      <c r="R429" s="434" t="s">
        <v>5394</v>
      </c>
      <c r="S429" s="435" t="s">
        <v>5582</v>
      </c>
    </row>
    <row r="430" spans="1:19" s="449" customFormat="1" ht="11.25">
      <c r="A430" s="440"/>
      <c r="B430" s="440">
        <v>1730</v>
      </c>
      <c r="C430" s="434" t="s">
        <v>5583</v>
      </c>
      <c r="D430" s="434" t="s">
        <v>5591</v>
      </c>
      <c r="E430" s="458" t="s">
        <v>5395</v>
      </c>
      <c r="F430" s="435" t="s">
        <v>5396</v>
      </c>
      <c r="G430" s="442"/>
      <c r="H430" s="435" t="s">
        <v>5397</v>
      </c>
      <c r="I430" s="435" t="s">
        <v>4255</v>
      </c>
      <c r="J430" s="435"/>
      <c r="K430" s="435" t="s">
        <v>3078</v>
      </c>
      <c r="L430" s="442"/>
      <c r="M430" s="447" t="s">
        <v>5398</v>
      </c>
      <c r="N430" s="442"/>
      <c r="O430" s="438" t="s">
        <v>5609</v>
      </c>
      <c r="P430" s="434">
        <v>408</v>
      </c>
      <c r="Q430" s="434" t="s">
        <v>5399</v>
      </c>
      <c r="R430" s="434" t="s">
        <v>5400</v>
      </c>
      <c r="S430" s="435" t="s">
        <v>5582</v>
      </c>
    </row>
    <row r="431" spans="1:19" s="449" customFormat="1" ht="11.25">
      <c r="A431" s="440"/>
      <c r="B431" s="440">
        <v>1998</v>
      </c>
      <c r="C431" s="434" t="s">
        <v>5590</v>
      </c>
      <c r="D431" s="435" t="s">
        <v>3073</v>
      </c>
      <c r="E431" s="458" t="s">
        <v>5401</v>
      </c>
      <c r="F431" s="435" t="s">
        <v>5402</v>
      </c>
      <c r="G431" s="442"/>
      <c r="H431" s="435" t="s">
        <v>5403</v>
      </c>
      <c r="I431" s="435" t="s">
        <v>4255</v>
      </c>
      <c r="J431" s="444"/>
      <c r="K431" s="435" t="s">
        <v>3078</v>
      </c>
      <c r="L431" s="442"/>
      <c r="M431" s="447" t="s">
        <v>5404</v>
      </c>
      <c r="N431" s="442"/>
      <c r="O431" s="438" t="s">
        <v>3080</v>
      </c>
      <c r="P431" s="434">
        <v>100</v>
      </c>
      <c r="Q431" s="434" t="s">
        <v>5405</v>
      </c>
      <c r="R431" s="434" t="s">
        <v>5406</v>
      </c>
      <c r="S431" s="435" t="s">
        <v>5582</v>
      </c>
    </row>
    <row r="432" spans="1:19" ht="22.5">
      <c r="A432" s="433"/>
      <c r="B432" s="433">
        <v>171</v>
      </c>
      <c r="C432" s="434" t="s">
        <v>3072</v>
      </c>
      <c r="D432" s="434" t="s">
        <v>3073</v>
      </c>
      <c r="E432" s="434" t="s">
        <v>5407</v>
      </c>
      <c r="F432" s="434" t="s">
        <v>5408</v>
      </c>
      <c r="G432" s="434"/>
      <c r="H432" s="434" t="s">
        <v>7008</v>
      </c>
      <c r="I432" s="434" t="s">
        <v>4255</v>
      </c>
      <c r="J432" s="434"/>
      <c r="K432" s="435" t="s">
        <v>3078</v>
      </c>
      <c r="L432" s="434"/>
      <c r="M432" s="436" t="s">
        <v>5409</v>
      </c>
      <c r="N432" s="437"/>
      <c r="O432" s="438" t="s">
        <v>5634</v>
      </c>
      <c r="P432" s="434">
        <v>216</v>
      </c>
      <c r="Q432" s="434" t="s">
        <v>5410</v>
      </c>
      <c r="R432" s="434"/>
      <c r="S432" s="434" t="s">
        <v>5582</v>
      </c>
    </row>
    <row r="433" spans="1:19" ht="12.75">
      <c r="A433" s="443">
        <v>4058</v>
      </c>
      <c r="B433" s="433">
        <v>691</v>
      </c>
      <c r="C433" s="434" t="s">
        <v>5583</v>
      </c>
      <c r="D433" s="434" t="s">
        <v>3073</v>
      </c>
      <c r="E433" s="434" t="s">
        <v>5411</v>
      </c>
      <c r="F433" s="434" t="s">
        <v>5412</v>
      </c>
      <c r="G433" s="434"/>
      <c r="H433" s="434" t="s">
        <v>5413</v>
      </c>
      <c r="I433" s="434" t="s">
        <v>4255</v>
      </c>
      <c r="J433" s="434"/>
      <c r="K433" s="434" t="s">
        <v>3078</v>
      </c>
      <c r="L433" s="434" t="s">
        <v>6722</v>
      </c>
      <c r="M433" s="436">
        <v>22182</v>
      </c>
      <c r="N433" s="437"/>
      <c r="O433" s="437" t="s">
        <v>5609</v>
      </c>
      <c r="P433" s="434">
        <v>443</v>
      </c>
      <c r="Q433" s="434" t="s">
        <v>5414</v>
      </c>
      <c r="R433" s="434" t="s">
        <v>5415</v>
      </c>
      <c r="S433" s="434" t="s">
        <v>5604</v>
      </c>
    </row>
    <row r="434" spans="1:19" ht="12.75">
      <c r="A434" s="440"/>
      <c r="B434" s="440">
        <v>655</v>
      </c>
      <c r="C434" s="434" t="s">
        <v>5583</v>
      </c>
      <c r="D434" s="435" t="s">
        <v>3073</v>
      </c>
      <c r="E434" s="435" t="s">
        <v>5416</v>
      </c>
      <c r="F434" s="435" t="s">
        <v>5417</v>
      </c>
      <c r="G434" s="442"/>
      <c r="H434" s="435" t="s">
        <v>3332</v>
      </c>
      <c r="I434" s="435" t="s">
        <v>4255</v>
      </c>
      <c r="J434" s="444"/>
      <c r="K434" s="435" t="s">
        <v>3078</v>
      </c>
      <c r="L434" s="442"/>
      <c r="M434" s="435" t="s">
        <v>5418</v>
      </c>
      <c r="N434" s="442"/>
      <c r="O434" s="438" t="s">
        <v>3080</v>
      </c>
      <c r="P434" s="434">
        <v>142</v>
      </c>
      <c r="Q434" s="434" t="s">
        <v>5419</v>
      </c>
      <c r="R434" s="434" t="s">
        <v>5420</v>
      </c>
      <c r="S434" s="435" t="s">
        <v>5582</v>
      </c>
    </row>
    <row r="435" spans="1:19" ht="12.75">
      <c r="A435" s="440"/>
      <c r="B435" s="440">
        <v>832</v>
      </c>
      <c r="C435" s="434" t="s">
        <v>5583</v>
      </c>
      <c r="D435" s="435" t="s">
        <v>3073</v>
      </c>
      <c r="E435" s="435" t="s">
        <v>5421</v>
      </c>
      <c r="F435" s="435" t="s">
        <v>5422</v>
      </c>
      <c r="G435" s="442"/>
      <c r="H435" s="435" t="s">
        <v>3337</v>
      </c>
      <c r="I435" s="435" t="s">
        <v>4255</v>
      </c>
      <c r="J435" s="444"/>
      <c r="K435" s="435" t="s">
        <v>3078</v>
      </c>
      <c r="L435" s="442"/>
      <c r="M435" s="435" t="s">
        <v>5423</v>
      </c>
      <c r="N435" s="442"/>
      <c r="O435" s="438" t="s">
        <v>5634</v>
      </c>
      <c r="P435" s="434">
        <v>201</v>
      </c>
      <c r="Q435" s="434" t="s">
        <v>5424</v>
      </c>
      <c r="R435" s="434" t="s">
        <v>5425</v>
      </c>
      <c r="S435" s="435" t="s">
        <v>5582</v>
      </c>
    </row>
    <row r="436" spans="1:19" ht="12.75">
      <c r="A436" s="433"/>
      <c r="B436" s="433">
        <v>3068</v>
      </c>
      <c r="C436" s="434" t="s">
        <v>5583</v>
      </c>
      <c r="D436" s="435" t="s">
        <v>3073</v>
      </c>
      <c r="E436" s="434" t="s">
        <v>5426</v>
      </c>
      <c r="F436" s="434" t="s">
        <v>5427</v>
      </c>
      <c r="G436" s="434"/>
      <c r="H436" s="434" t="s">
        <v>5428</v>
      </c>
      <c r="I436" s="434" t="s">
        <v>4255</v>
      </c>
      <c r="J436" s="434"/>
      <c r="K436" s="435" t="s">
        <v>3078</v>
      </c>
      <c r="L436" s="434"/>
      <c r="M436" s="436" t="s">
        <v>5429</v>
      </c>
      <c r="N436" s="437"/>
      <c r="O436" s="438" t="s">
        <v>3080</v>
      </c>
      <c r="P436" s="434">
        <v>142</v>
      </c>
      <c r="Q436" s="434" t="s">
        <v>5430</v>
      </c>
      <c r="R436" s="434" t="s">
        <v>5431</v>
      </c>
      <c r="S436" s="434" t="s">
        <v>5582</v>
      </c>
    </row>
    <row r="437" spans="1:19" ht="12.75">
      <c r="A437" s="440"/>
      <c r="B437" s="433">
        <v>90</v>
      </c>
      <c r="C437" s="434" t="s">
        <v>5583</v>
      </c>
      <c r="D437" s="434" t="s">
        <v>3073</v>
      </c>
      <c r="E437" s="434" t="s">
        <v>5432</v>
      </c>
      <c r="F437" s="434" t="s">
        <v>5433</v>
      </c>
      <c r="G437" s="434"/>
      <c r="H437" s="434" t="s">
        <v>245</v>
      </c>
      <c r="I437" s="434" t="s">
        <v>4255</v>
      </c>
      <c r="J437" s="434"/>
      <c r="K437" s="435" t="s">
        <v>3078</v>
      </c>
      <c r="L437" s="434"/>
      <c r="M437" s="436" t="s">
        <v>5434</v>
      </c>
      <c r="N437" s="437"/>
      <c r="O437" s="437" t="s">
        <v>5634</v>
      </c>
      <c r="P437" s="434">
        <v>255</v>
      </c>
      <c r="Q437" s="434" t="s">
        <v>6113</v>
      </c>
      <c r="R437" s="434" t="s">
        <v>6114</v>
      </c>
      <c r="S437" s="434" t="s">
        <v>5582</v>
      </c>
    </row>
    <row r="438" spans="1:19" ht="12.75">
      <c r="A438" s="440"/>
      <c r="B438" s="440">
        <v>814</v>
      </c>
      <c r="C438" s="434" t="s">
        <v>5616</v>
      </c>
      <c r="D438" s="435" t="s">
        <v>3073</v>
      </c>
      <c r="E438" s="435" t="s">
        <v>6115</v>
      </c>
      <c r="F438" s="435" t="s">
        <v>6116</v>
      </c>
      <c r="G438" s="442"/>
      <c r="H438" s="435" t="s">
        <v>3365</v>
      </c>
      <c r="I438" s="435" t="s">
        <v>4255</v>
      </c>
      <c r="J438" s="444"/>
      <c r="K438" s="435" t="s">
        <v>3078</v>
      </c>
      <c r="L438" s="442"/>
      <c r="M438" s="435" t="s">
        <v>6117</v>
      </c>
      <c r="N438" s="442"/>
      <c r="O438" s="438" t="s">
        <v>3080</v>
      </c>
      <c r="P438" s="434">
        <v>187</v>
      </c>
      <c r="Q438" s="434" t="s">
        <v>6118</v>
      </c>
      <c r="R438" s="434" t="s">
        <v>6119</v>
      </c>
      <c r="S438" s="435" t="s">
        <v>5582</v>
      </c>
    </row>
    <row r="439" spans="1:19" ht="12.75">
      <c r="A439" s="443">
        <v>5709</v>
      </c>
      <c r="B439" s="433">
        <v>1718</v>
      </c>
      <c r="C439" s="434" t="s">
        <v>5583</v>
      </c>
      <c r="D439" s="434" t="s">
        <v>5605</v>
      </c>
      <c r="E439" s="434" t="s">
        <v>6120</v>
      </c>
      <c r="F439" s="434" t="s">
        <v>6121</v>
      </c>
      <c r="G439" s="434"/>
      <c r="H439" s="434" t="s">
        <v>245</v>
      </c>
      <c r="I439" s="434" t="s">
        <v>4255</v>
      </c>
      <c r="J439" s="434"/>
      <c r="K439" s="434" t="s">
        <v>3078</v>
      </c>
      <c r="L439" s="434" t="s">
        <v>6722</v>
      </c>
      <c r="M439" s="436">
        <v>22314</v>
      </c>
      <c r="N439" s="437"/>
      <c r="O439" s="437" t="s">
        <v>5634</v>
      </c>
      <c r="P439" s="434">
        <v>319</v>
      </c>
      <c r="Q439" s="434" t="s">
        <v>6122</v>
      </c>
      <c r="R439" s="434" t="s">
        <v>6123</v>
      </c>
      <c r="S439" s="434" t="s">
        <v>5604</v>
      </c>
    </row>
    <row r="440" spans="1:19" ht="12.75">
      <c r="A440" s="443">
        <v>5722</v>
      </c>
      <c r="B440" s="433">
        <v>1513</v>
      </c>
      <c r="C440" s="434" t="s">
        <v>5583</v>
      </c>
      <c r="D440" s="434" t="s">
        <v>5605</v>
      </c>
      <c r="E440" s="434" t="s">
        <v>6124</v>
      </c>
      <c r="F440" s="434" t="s">
        <v>6125</v>
      </c>
      <c r="G440" s="434"/>
      <c r="H440" s="434" t="s">
        <v>3327</v>
      </c>
      <c r="I440" s="434" t="s">
        <v>4255</v>
      </c>
      <c r="J440" s="434"/>
      <c r="K440" s="434" t="s">
        <v>3078</v>
      </c>
      <c r="L440" s="434" t="s">
        <v>6722</v>
      </c>
      <c r="M440" s="437" t="s">
        <v>4166</v>
      </c>
      <c r="N440" s="437"/>
      <c r="O440" s="437" t="s">
        <v>5634</v>
      </c>
      <c r="P440" s="434">
        <v>336</v>
      </c>
      <c r="Q440" s="434" t="s">
        <v>6126</v>
      </c>
      <c r="R440" s="434" t="s">
        <v>6127</v>
      </c>
      <c r="S440" s="434" t="s">
        <v>5604</v>
      </c>
    </row>
    <row r="441" spans="1:19" ht="22.5">
      <c r="A441" s="433"/>
      <c r="B441" s="433">
        <v>1752</v>
      </c>
      <c r="C441" s="434" t="s">
        <v>5583</v>
      </c>
      <c r="D441" s="434" t="s">
        <v>5605</v>
      </c>
      <c r="E441" s="434" t="s">
        <v>6128</v>
      </c>
      <c r="F441" s="434" t="s">
        <v>6129</v>
      </c>
      <c r="G441" s="434"/>
      <c r="H441" s="434" t="s">
        <v>3332</v>
      </c>
      <c r="I441" s="434" t="s">
        <v>4255</v>
      </c>
      <c r="J441" s="434"/>
      <c r="K441" s="435" t="s">
        <v>3078</v>
      </c>
      <c r="L441" s="434"/>
      <c r="M441" s="436"/>
      <c r="N441" s="437"/>
      <c r="O441" s="438" t="s">
        <v>5634</v>
      </c>
      <c r="P441" s="434">
        <v>338</v>
      </c>
      <c r="Q441" s="434" t="s">
        <v>6130</v>
      </c>
      <c r="R441" s="434" t="s">
        <v>6131</v>
      </c>
      <c r="S441" s="434" t="s">
        <v>5582</v>
      </c>
    </row>
    <row r="442" spans="1:19" ht="12.75">
      <c r="A442" s="440"/>
      <c r="B442" s="440">
        <v>1993</v>
      </c>
      <c r="C442" s="434" t="s">
        <v>5583</v>
      </c>
      <c r="D442" s="434" t="s">
        <v>5605</v>
      </c>
      <c r="E442" s="435" t="s">
        <v>6132</v>
      </c>
      <c r="F442" s="435" t="s">
        <v>6133</v>
      </c>
      <c r="G442" s="442"/>
      <c r="H442" s="435" t="s">
        <v>3337</v>
      </c>
      <c r="I442" s="435" t="s">
        <v>4255</v>
      </c>
      <c r="J442" s="444"/>
      <c r="K442" s="435" t="s">
        <v>3078</v>
      </c>
      <c r="L442" s="442"/>
      <c r="M442" s="447" t="s">
        <v>6134</v>
      </c>
      <c r="N442" s="442"/>
      <c r="O442" s="438" t="s">
        <v>3080</v>
      </c>
      <c r="P442" s="434">
        <v>175</v>
      </c>
      <c r="Q442" s="434" t="s">
        <v>6135</v>
      </c>
      <c r="R442" s="434" t="s">
        <v>6136</v>
      </c>
      <c r="S442" s="435" t="s">
        <v>5582</v>
      </c>
    </row>
    <row r="443" spans="1:19" ht="12.75">
      <c r="A443" s="440"/>
      <c r="B443" s="440">
        <v>1750</v>
      </c>
      <c r="C443" s="434" t="s">
        <v>5583</v>
      </c>
      <c r="D443" s="435" t="s">
        <v>5605</v>
      </c>
      <c r="E443" s="435" t="s">
        <v>6137</v>
      </c>
      <c r="F443" s="435" t="s">
        <v>6138</v>
      </c>
      <c r="G443" s="442"/>
      <c r="H443" s="435" t="s">
        <v>6139</v>
      </c>
      <c r="I443" s="435" t="s">
        <v>4255</v>
      </c>
      <c r="J443" s="444"/>
      <c r="K443" s="435" t="s">
        <v>3078</v>
      </c>
      <c r="L443" s="442"/>
      <c r="M443" s="447" t="s">
        <v>6140</v>
      </c>
      <c r="N443" s="442"/>
      <c r="O443" s="438" t="s">
        <v>6274</v>
      </c>
      <c r="P443" s="434">
        <v>707</v>
      </c>
      <c r="Q443" s="434" t="s">
        <v>6141</v>
      </c>
      <c r="R443" s="434" t="s">
        <v>6142</v>
      </c>
      <c r="S443" s="435" t="s">
        <v>5582</v>
      </c>
    </row>
    <row r="444" spans="1:19" ht="12.75">
      <c r="A444" s="440"/>
      <c r="B444" s="440">
        <v>1568</v>
      </c>
      <c r="C444" s="434" t="s">
        <v>5583</v>
      </c>
      <c r="D444" s="435" t="s">
        <v>5605</v>
      </c>
      <c r="E444" s="435" t="s">
        <v>6143</v>
      </c>
      <c r="F444" s="435" t="s">
        <v>6144</v>
      </c>
      <c r="G444" s="442"/>
      <c r="H444" s="435" t="s">
        <v>3365</v>
      </c>
      <c r="I444" s="435" t="s">
        <v>4255</v>
      </c>
      <c r="J444" s="435"/>
      <c r="K444" s="435" t="s">
        <v>3078</v>
      </c>
      <c r="L444" s="442"/>
      <c r="M444" s="435" t="s">
        <v>6145</v>
      </c>
      <c r="N444" s="442"/>
      <c r="O444" s="438" t="s">
        <v>5609</v>
      </c>
      <c r="P444" s="434">
        <v>485</v>
      </c>
      <c r="Q444" s="434" t="s">
        <v>6146</v>
      </c>
      <c r="R444" s="434" t="s">
        <v>6147</v>
      </c>
      <c r="S444" s="435" t="s">
        <v>5582</v>
      </c>
    </row>
    <row r="445" spans="1:19" ht="12.75">
      <c r="A445" s="440"/>
      <c r="B445" s="433">
        <v>3103</v>
      </c>
      <c r="C445" s="434" t="s">
        <v>5590</v>
      </c>
      <c r="D445" s="435" t="s">
        <v>5605</v>
      </c>
      <c r="E445" s="434" t="s">
        <v>6148</v>
      </c>
      <c r="F445" s="434" t="s">
        <v>6149</v>
      </c>
      <c r="G445" s="434"/>
      <c r="H445" s="434" t="s">
        <v>5403</v>
      </c>
      <c r="I445" s="434" t="s">
        <v>4255</v>
      </c>
      <c r="J445" s="434"/>
      <c r="K445" s="435" t="s">
        <v>3078</v>
      </c>
      <c r="L445" s="434"/>
      <c r="M445" s="439">
        <v>75202</v>
      </c>
      <c r="N445" s="437"/>
      <c r="O445" s="438" t="s">
        <v>3080</v>
      </c>
      <c r="P445" s="434">
        <v>193</v>
      </c>
      <c r="Q445" s="434" t="s">
        <v>6150</v>
      </c>
      <c r="R445" s="434" t="s">
        <v>6151</v>
      </c>
      <c r="S445" s="434" t="s">
        <v>5582</v>
      </c>
    </row>
    <row r="446" spans="1:19" ht="22.5">
      <c r="A446" s="433"/>
      <c r="B446" s="433">
        <v>3382</v>
      </c>
      <c r="C446" s="434" t="s">
        <v>5616</v>
      </c>
      <c r="D446" s="435" t="s">
        <v>6270</v>
      </c>
      <c r="E446" s="434" t="s">
        <v>6152</v>
      </c>
      <c r="F446" s="434" t="s">
        <v>6153</v>
      </c>
      <c r="G446" s="434" t="s">
        <v>6154</v>
      </c>
      <c r="H446" s="434" t="s">
        <v>6155</v>
      </c>
      <c r="I446" s="434" t="s">
        <v>4269</v>
      </c>
      <c r="J446" s="434"/>
      <c r="K446" s="435" t="s">
        <v>3078</v>
      </c>
      <c r="L446" s="434"/>
      <c r="M446" s="439" t="s">
        <v>6156</v>
      </c>
      <c r="N446" s="437"/>
      <c r="O446" s="438" t="s">
        <v>5634</v>
      </c>
      <c r="P446" s="434">
        <v>224</v>
      </c>
      <c r="Q446" s="434" t="s">
        <v>6157</v>
      </c>
      <c r="R446" s="434" t="s">
        <v>6158</v>
      </c>
      <c r="S446" s="434" t="s">
        <v>5582</v>
      </c>
    </row>
    <row r="447" spans="1:19" ht="12.75">
      <c r="A447" s="443">
        <v>5126</v>
      </c>
      <c r="B447" s="433">
        <v>606</v>
      </c>
      <c r="C447" s="434" t="s">
        <v>5583</v>
      </c>
      <c r="D447" s="434" t="s">
        <v>3073</v>
      </c>
      <c r="E447" s="434" t="s">
        <v>6159</v>
      </c>
      <c r="F447" s="434" t="s">
        <v>6160</v>
      </c>
      <c r="G447" s="434"/>
      <c r="H447" s="434" t="s">
        <v>6161</v>
      </c>
      <c r="I447" s="434" t="s">
        <v>4269</v>
      </c>
      <c r="J447" s="434"/>
      <c r="K447" s="434" t="s">
        <v>3078</v>
      </c>
      <c r="L447" s="434" t="s">
        <v>6162</v>
      </c>
      <c r="M447" s="436" t="s">
        <v>6163</v>
      </c>
      <c r="N447" s="437"/>
      <c r="O447" s="437" t="s">
        <v>5634</v>
      </c>
      <c r="P447" s="434">
        <v>309</v>
      </c>
      <c r="Q447" s="434" t="s">
        <v>6164</v>
      </c>
      <c r="R447" s="434" t="s">
        <v>6165</v>
      </c>
      <c r="S447" s="434" t="s">
        <v>5604</v>
      </c>
    </row>
    <row r="448" spans="1:19" ht="12.75">
      <c r="A448" s="433"/>
      <c r="B448" s="433">
        <v>3638</v>
      </c>
      <c r="C448" s="434" t="s">
        <v>3072</v>
      </c>
      <c r="D448" s="434" t="s">
        <v>5591</v>
      </c>
      <c r="E448" s="434" t="s">
        <v>6166</v>
      </c>
      <c r="F448" s="434" t="s">
        <v>6167</v>
      </c>
      <c r="G448" s="434"/>
      <c r="H448" s="434" t="s">
        <v>288</v>
      </c>
      <c r="I448" s="434" t="s">
        <v>4260</v>
      </c>
      <c r="J448" s="434"/>
      <c r="K448" s="435" t="s">
        <v>3078</v>
      </c>
      <c r="L448" s="434"/>
      <c r="M448" s="436" t="s">
        <v>6168</v>
      </c>
      <c r="N448" s="437"/>
      <c r="O448" s="438" t="s">
        <v>5609</v>
      </c>
      <c r="P448" s="434">
        <v>405</v>
      </c>
      <c r="Q448" s="434" t="s">
        <v>6169</v>
      </c>
      <c r="R448" s="434" t="s">
        <v>6170</v>
      </c>
      <c r="S448" s="434" t="s">
        <v>5582</v>
      </c>
    </row>
    <row r="449" spans="1:19" ht="12.75">
      <c r="A449" s="443"/>
      <c r="B449" s="433">
        <v>1506</v>
      </c>
      <c r="C449" s="434" t="s">
        <v>5583</v>
      </c>
      <c r="D449" s="434" t="s">
        <v>3073</v>
      </c>
      <c r="E449" s="434" t="s">
        <v>6171</v>
      </c>
      <c r="F449" s="434" t="s">
        <v>6172</v>
      </c>
      <c r="G449" s="434"/>
      <c r="H449" s="434" t="s">
        <v>3366</v>
      </c>
      <c r="I449" s="434" t="s">
        <v>4260</v>
      </c>
      <c r="J449" s="434"/>
      <c r="K449" s="435" t="s">
        <v>3078</v>
      </c>
      <c r="L449" s="434"/>
      <c r="M449" s="437" t="s">
        <v>1360</v>
      </c>
      <c r="N449" s="437"/>
      <c r="O449" s="437" t="s">
        <v>5634</v>
      </c>
      <c r="P449" s="434">
        <v>260</v>
      </c>
      <c r="Q449" s="434" t="s">
        <v>1361</v>
      </c>
      <c r="R449" s="434" t="s">
        <v>1362</v>
      </c>
      <c r="S449" s="434" t="s">
        <v>5582</v>
      </c>
    </row>
    <row r="450" spans="1:19" ht="12.75">
      <c r="A450" s="443">
        <v>5036</v>
      </c>
      <c r="B450" s="433">
        <v>460</v>
      </c>
      <c r="C450" s="434" t="s">
        <v>5597</v>
      </c>
      <c r="D450" s="434" t="s">
        <v>3073</v>
      </c>
      <c r="E450" s="434" t="s">
        <v>6173</v>
      </c>
      <c r="F450" s="434" t="s">
        <v>6174</v>
      </c>
      <c r="G450" s="434"/>
      <c r="H450" s="434" t="s">
        <v>288</v>
      </c>
      <c r="I450" s="434" t="s">
        <v>4260</v>
      </c>
      <c r="J450" s="434"/>
      <c r="K450" s="434" t="s">
        <v>3078</v>
      </c>
      <c r="L450" s="434" t="s">
        <v>6175</v>
      </c>
      <c r="M450" s="436" t="s">
        <v>4212</v>
      </c>
      <c r="N450" s="437"/>
      <c r="O450" s="437" t="s">
        <v>6511</v>
      </c>
      <c r="P450" s="434">
        <v>1258</v>
      </c>
      <c r="Q450" s="434" t="s">
        <v>6176</v>
      </c>
      <c r="R450" s="434" t="s">
        <v>6177</v>
      </c>
      <c r="S450" s="434" t="s">
        <v>5604</v>
      </c>
    </row>
    <row r="451" spans="1:19" ht="12.75">
      <c r="A451" s="443">
        <v>5679</v>
      </c>
      <c r="B451" s="433">
        <v>1154</v>
      </c>
      <c r="C451" s="434" t="s">
        <v>3072</v>
      </c>
      <c r="D451" s="434" t="s">
        <v>6300</v>
      </c>
      <c r="E451" s="434" t="s">
        <v>6178</v>
      </c>
      <c r="F451" s="434" t="s">
        <v>6179</v>
      </c>
      <c r="G451" s="434"/>
      <c r="H451" s="434" t="s">
        <v>288</v>
      </c>
      <c r="I451" s="434" t="s">
        <v>4260</v>
      </c>
      <c r="J451" s="434"/>
      <c r="K451" s="434" t="s">
        <v>3078</v>
      </c>
      <c r="L451" s="434" t="s">
        <v>6175</v>
      </c>
      <c r="M451" s="436" t="s">
        <v>4212</v>
      </c>
      <c r="N451" s="437"/>
      <c r="O451" s="437" t="s">
        <v>5609</v>
      </c>
      <c r="P451" s="434">
        <v>424</v>
      </c>
      <c r="Q451" s="434" t="s">
        <v>6180</v>
      </c>
      <c r="R451" s="434" t="s">
        <v>6181</v>
      </c>
      <c r="S451" s="434" t="s">
        <v>5604</v>
      </c>
    </row>
    <row r="452" spans="1:19" ht="12.75">
      <c r="A452" s="443">
        <v>5404</v>
      </c>
      <c r="B452" s="445">
        <v>1555</v>
      </c>
      <c r="C452" s="434" t="s">
        <v>5583</v>
      </c>
      <c r="D452" s="434" t="s">
        <v>5605</v>
      </c>
      <c r="E452" s="434" t="s">
        <v>6182</v>
      </c>
      <c r="F452" s="434" t="s">
        <v>6183</v>
      </c>
      <c r="G452" s="434"/>
      <c r="H452" s="434" t="s">
        <v>3366</v>
      </c>
      <c r="I452" s="434" t="s">
        <v>4260</v>
      </c>
      <c r="J452" s="434"/>
      <c r="K452" s="450" t="s">
        <v>3078</v>
      </c>
      <c r="L452" s="434"/>
      <c r="M452" s="437" t="s">
        <v>6988</v>
      </c>
      <c r="N452" s="437"/>
      <c r="O452" s="437" t="s">
        <v>5634</v>
      </c>
      <c r="P452" s="434">
        <v>337</v>
      </c>
      <c r="Q452" s="434" t="s">
        <v>6184</v>
      </c>
      <c r="R452" s="434" t="s">
        <v>6185</v>
      </c>
      <c r="S452" s="434" t="s">
        <v>5604</v>
      </c>
    </row>
    <row r="453" spans="1:19" ht="12.75">
      <c r="A453" s="443">
        <v>5673</v>
      </c>
      <c r="B453" s="433">
        <v>1055</v>
      </c>
      <c r="C453" s="434" t="s">
        <v>5597</v>
      </c>
      <c r="D453" s="434" t="s">
        <v>5605</v>
      </c>
      <c r="E453" s="434" t="s">
        <v>6186</v>
      </c>
      <c r="F453" s="434" t="s">
        <v>6187</v>
      </c>
      <c r="G453" s="434"/>
      <c r="H453" s="434" t="s">
        <v>288</v>
      </c>
      <c r="I453" s="434" t="s">
        <v>4260</v>
      </c>
      <c r="J453" s="434"/>
      <c r="K453" s="434" t="s">
        <v>3078</v>
      </c>
      <c r="L453" s="434" t="s">
        <v>6175</v>
      </c>
      <c r="M453" s="436">
        <v>98101</v>
      </c>
      <c r="N453" s="437"/>
      <c r="O453" s="437" t="s">
        <v>5601</v>
      </c>
      <c r="P453" s="434">
        <v>891</v>
      </c>
      <c r="Q453" s="434" t="s">
        <v>6188</v>
      </c>
      <c r="R453" s="434" t="s">
        <v>6189</v>
      </c>
      <c r="S453" s="434" t="s">
        <v>5604</v>
      </c>
    </row>
    <row r="454" spans="1:19" ht="12.75">
      <c r="A454" s="433"/>
      <c r="B454" s="433">
        <v>3230</v>
      </c>
      <c r="C454" s="434" t="s">
        <v>5590</v>
      </c>
      <c r="D454" s="434" t="s">
        <v>5584</v>
      </c>
      <c r="E454" s="434" t="s">
        <v>6190</v>
      </c>
      <c r="F454" s="434" t="s">
        <v>6191</v>
      </c>
      <c r="G454" s="434"/>
      <c r="H454" s="434" t="s">
        <v>289</v>
      </c>
      <c r="I454" s="434" t="s">
        <v>4256</v>
      </c>
      <c r="J454" s="434"/>
      <c r="K454" s="435" t="s">
        <v>3078</v>
      </c>
      <c r="L454" s="434"/>
      <c r="M454" s="439" t="s">
        <v>6192</v>
      </c>
      <c r="N454" s="437"/>
      <c r="O454" s="438" t="s">
        <v>3080</v>
      </c>
      <c r="P454" s="434">
        <v>128</v>
      </c>
      <c r="Q454" s="434" t="s">
        <v>6193</v>
      </c>
      <c r="R454" s="434" t="s">
        <v>6194</v>
      </c>
      <c r="S454" s="434" t="s">
        <v>5582</v>
      </c>
    </row>
    <row r="455" spans="1:19" ht="12.75">
      <c r="A455" s="433"/>
      <c r="B455" s="433">
        <v>3254</v>
      </c>
      <c r="C455" s="434" t="s">
        <v>3072</v>
      </c>
      <c r="D455" s="434" t="s">
        <v>5584</v>
      </c>
      <c r="E455" s="434" t="s">
        <v>6195</v>
      </c>
      <c r="F455" s="434" t="s">
        <v>6196</v>
      </c>
      <c r="G455" s="434"/>
      <c r="H455" s="434" t="s">
        <v>291</v>
      </c>
      <c r="I455" s="434" t="s">
        <v>4256</v>
      </c>
      <c r="J455" s="434"/>
      <c r="K455" s="435" t="s">
        <v>3078</v>
      </c>
      <c r="L455" s="434"/>
      <c r="M455" s="439" t="s">
        <v>6197</v>
      </c>
      <c r="N455" s="437"/>
      <c r="O455" s="438" t="s">
        <v>5609</v>
      </c>
      <c r="P455" s="434">
        <v>411</v>
      </c>
      <c r="Q455" s="434" t="s">
        <v>6198</v>
      </c>
      <c r="R455" s="434" t="s">
        <v>6199</v>
      </c>
      <c r="S455" s="434" t="s">
        <v>5582</v>
      </c>
    </row>
    <row r="456" spans="1:19" ht="12.75">
      <c r="A456" s="440"/>
      <c r="B456" s="440">
        <v>949</v>
      </c>
      <c r="C456" s="434" t="s">
        <v>5583</v>
      </c>
      <c r="D456" s="434" t="s">
        <v>5591</v>
      </c>
      <c r="E456" s="435" t="s">
        <v>6200</v>
      </c>
      <c r="F456" s="435" t="s">
        <v>6201</v>
      </c>
      <c r="G456" s="442"/>
      <c r="H456" s="435" t="s">
        <v>291</v>
      </c>
      <c r="I456" s="435" t="s">
        <v>4256</v>
      </c>
      <c r="J456" s="435"/>
      <c r="K456" s="435" t="s">
        <v>3078</v>
      </c>
      <c r="L456" s="442"/>
      <c r="M456" s="435" t="s">
        <v>6202</v>
      </c>
      <c r="N456" s="442"/>
      <c r="O456" s="438" t="s">
        <v>5634</v>
      </c>
      <c r="P456" s="434">
        <v>204</v>
      </c>
      <c r="Q456" s="434" t="s">
        <v>6203</v>
      </c>
      <c r="R456" s="434" t="s">
        <v>6204</v>
      </c>
      <c r="S456" s="435" t="s">
        <v>5582</v>
      </c>
    </row>
    <row r="457" spans="1:19" ht="12.75">
      <c r="A457" s="440"/>
      <c r="B457" s="440">
        <v>759</v>
      </c>
      <c r="C457" s="434" t="s">
        <v>5583</v>
      </c>
      <c r="D457" s="435" t="s">
        <v>3073</v>
      </c>
      <c r="E457" s="435" t="s">
        <v>6205</v>
      </c>
      <c r="F457" s="435" t="s">
        <v>6206</v>
      </c>
      <c r="G457" s="442"/>
      <c r="H457" s="435" t="s">
        <v>7475</v>
      </c>
      <c r="I457" s="435" t="s">
        <v>4256</v>
      </c>
      <c r="J457" s="444"/>
      <c r="K457" s="435" t="s">
        <v>3078</v>
      </c>
      <c r="L457" s="442"/>
      <c r="M457" s="435" t="s">
        <v>2494</v>
      </c>
      <c r="N457" s="442"/>
      <c r="O457" s="438" t="s">
        <v>3080</v>
      </c>
      <c r="P457" s="434">
        <v>183</v>
      </c>
      <c r="Q457" s="434" t="s">
        <v>2495</v>
      </c>
      <c r="R457" s="434" t="s">
        <v>2496</v>
      </c>
      <c r="S457" s="435" t="s">
        <v>5582</v>
      </c>
    </row>
    <row r="458" spans="1:19" ht="12.75">
      <c r="A458" s="440"/>
      <c r="B458" s="440">
        <v>347</v>
      </c>
      <c r="C458" s="434" t="s">
        <v>5583</v>
      </c>
      <c r="D458" s="435" t="s">
        <v>3073</v>
      </c>
      <c r="E458" s="435" t="s">
        <v>2497</v>
      </c>
      <c r="F458" s="435" t="s">
        <v>2498</v>
      </c>
      <c r="G458" s="442"/>
      <c r="H458" s="435" t="s">
        <v>388</v>
      </c>
      <c r="I458" s="435" t="s">
        <v>4256</v>
      </c>
      <c r="J458" s="444"/>
      <c r="K458" s="435" t="s">
        <v>3078</v>
      </c>
      <c r="L458" s="442"/>
      <c r="M458" s="435" t="s">
        <v>2499</v>
      </c>
      <c r="N458" s="442"/>
      <c r="O458" s="438" t="s">
        <v>5609</v>
      </c>
      <c r="P458" s="434">
        <v>370</v>
      </c>
      <c r="Q458" s="434" t="s">
        <v>2500</v>
      </c>
      <c r="R458" s="434" t="s">
        <v>2501</v>
      </c>
      <c r="S458" s="435" t="s">
        <v>5582</v>
      </c>
    </row>
    <row r="459" spans="1:19" ht="12.75">
      <c r="A459" s="440"/>
      <c r="B459" s="440">
        <v>3044</v>
      </c>
      <c r="C459" s="434" t="s">
        <v>5590</v>
      </c>
      <c r="D459" s="435" t="s">
        <v>5584</v>
      </c>
      <c r="E459" s="435" t="s">
        <v>2502</v>
      </c>
      <c r="F459" s="435" t="s">
        <v>2503</v>
      </c>
      <c r="G459" s="442"/>
      <c r="H459" s="435" t="s">
        <v>2504</v>
      </c>
      <c r="I459" s="435"/>
      <c r="J459" s="435" t="s">
        <v>2505</v>
      </c>
      <c r="K459" s="435" t="s">
        <v>2506</v>
      </c>
      <c r="L459" s="442"/>
      <c r="M459" s="447" t="s">
        <v>2507</v>
      </c>
      <c r="N459" s="442"/>
      <c r="O459" s="438" t="s">
        <v>3080</v>
      </c>
      <c r="P459" s="434">
        <v>150</v>
      </c>
      <c r="Q459" s="434" t="s">
        <v>2508</v>
      </c>
      <c r="R459" s="434" t="s">
        <v>2509</v>
      </c>
      <c r="S459" s="435" t="s">
        <v>5582</v>
      </c>
    </row>
    <row r="461" spans="1:12" ht="409.5" customHeight="1">
      <c r="A461" s="723" t="s">
        <v>3967</v>
      </c>
      <c r="B461" s="723"/>
      <c r="C461" s="723"/>
      <c r="D461" s="723"/>
      <c r="E461" s="723"/>
      <c r="F461" s="723"/>
      <c r="G461" s="723"/>
      <c r="H461" s="723"/>
      <c r="I461" s="723"/>
      <c r="J461" s="723"/>
      <c r="K461" s="723"/>
      <c r="L461" s="723"/>
    </row>
  </sheetData>
  <sheetProtection/>
  <mergeCells count="1">
    <mergeCell ref="A461:L461"/>
  </mergeCells>
  <printOptions horizontalCentered="1"/>
  <pageMargins left="0.2" right="0.2" top="1" bottom="1" header="0.5" footer="0.5"/>
  <pageSetup horizontalDpi="300" verticalDpi="300" orientation="landscape" paperSize="5" r:id="rId4"/>
  <headerFooter alignWithMargins="0">
    <oddFooter>&amp;LPage &amp;P</oddFooter>
  </headerFooter>
  <drawing r:id="rId3"/>
  <legacyDrawing r:id="rId2"/>
</worksheet>
</file>

<file path=xl/worksheets/sheet14.xml><?xml version="1.0" encoding="utf-8"?>
<worksheet xmlns="http://schemas.openxmlformats.org/spreadsheetml/2006/main" xmlns:r="http://schemas.openxmlformats.org/officeDocument/2006/relationships">
  <sheetPr>
    <tabColor rgb="FF00B0F0"/>
  </sheetPr>
  <dimension ref="A1:I47"/>
  <sheetViews>
    <sheetView zoomScalePageLayoutView="0" workbookViewId="0" topLeftCell="A19">
      <selection activeCell="A33" sqref="A33:C33"/>
    </sheetView>
  </sheetViews>
  <sheetFormatPr defaultColWidth="9.140625" defaultRowHeight="15"/>
  <cols>
    <col min="1" max="1" width="16.28125" style="197" bestFit="1" customWidth="1"/>
    <col min="2" max="2" width="49.00390625" style="197" bestFit="1" customWidth="1"/>
    <col min="3" max="3" width="16.28125" style="197" bestFit="1" customWidth="1"/>
    <col min="4" max="4" width="10.57421875" style="377" bestFit="1" customWidth="1"/>
    <col min="5" max="5" width="7.57421875" style="377" bestFit="1" customWidth="1"/>
    <col min="6" max="7" width="12.421875" style="377" bestFit="1" customWidth="1"/>
    <col min="8" max="8" width="18.57421875" style="196" bestFit="1" customWidth="1"/>
    <col min="9" max="9" width="31.00390625" style="196" bestFit="1" customWidth="1"/>
    <col min="10" max="16384" width="9.140625" style="197" customWidth="1"/>
  </cols>
  <sheetData>
    <row r="1" spans="1:9" ht="18.75">
      <c r="A1" s="367"/>
      <c r="B1" s="378" t="s">
        <v>2979</v>
      </c>
      <c r="C1" s="368"/>
      <c r="D1" s="369"/>
      <c r="E1" s="369"/>
      <c r="F1" s="369"/>
      <c r="G1" s="349" t="s">
        <v>2980</v>
      </c>
      <c r="H1" s="370"/>
      <c r="I1" s="351" t="s">
        <v>2981</v>
      </c>
    </row>
    <row r="2" spans="1:9" ht="18.75">
      <c r="A2" s="371"/>
      <c r="B2" s="378"/>
      <c r="C2" s="368"/>
      <c r="D2" s="372"/>
      <c r="E2" s="372"/>
      <c r="F2" s="372"/>
      <c r="G2" s="349" t="s">
        <v>2982</v>
      </c>
      <c r="H2" s="373"/>
      <c r="I2" s="374"/>
    </row>
    <row r="3" spans="1:9" ht="15">
      <c r="A3" s="371"/>
      <c r="B3" s="368"/>
      <c r="C3" s="368"/>
      <c r="D3" s="372"/>
      <c r="E3" s="372"/>
      <c r="F3" s="372"/>
      <c r="G3" s="372"/>
      <c r="H3" s="373"/>
      <c r="I3" s="374"/>
    </row>
    <row r="4" spans="1:9" ht="15">
      <c r="A4" s="371"/>
      <c r="B4" s="368"/>
      <c r="C4" s="368"/>
      <c r="D4" s="372"/>
      <c r="E4" s="372"/>
      <c r="F4" s="372"/>
      <c r="G4" s="372"/>
      <c r="H4" s="373"/>
      <c r="I4" s="374"/>
    </row>
    <row r="5" spans="1:9" ht="18.75">
      <c r="A5" s="355" t="s">
        <v>2979</v>
      </c>
      <c r="B5" s="356"/>
      <c r="C5" s="356"/>
      <c r="D5" s="356"/>
      <c r="E5" s="356"/>
      <c r="F5" s="356"/>
      <c r="G5" s="356"/>
      <c r="H5" s="356"/>
      <c r="I5" s="357"/>
    </row>
    <row r="6" spans="1:9" ht="18.75">
      <c r="A6" s="358" t="s">
        <v>3003</v>
      </c>
      <c r="B6" s="359"/>
      <c r="C6" s="359"/>
      <c r="D6" s="359"/>
      <c r="E6" s="359"/>
      <c r="F6" s="359"/>
      <c r="G6" s="359"/>
      <c r="H6" s="359"/>
      <c r="I6" s="360"/>
    </row>
    <row r="7" spans="1:9" ht="18.75">
      <c r="A7" s="361" t="s">
        <v>3004</v>
      </c>
      <c r="B7" s="362"/>
      <c r="C7" s="362"/>
      <c r="D7" s="362"/>
      <c r="E7" s="362"/>
      <c r="F7" s="362"/>
      <c r="G7" s="362"/>
      <c r="H7" s="362"/>
      <c r="I7" s="363"/>
    </row>
    <row r="8" spans="1:9" ht="18.75">
      <c r="A8" s="364" t="s">
        <v>3005</v>
      </c>
      <c r="B8" s="365"/>
      <c r="C8" s="365"/>
      <c r="D8" s="365"/>
      <c r="E8" s="365"/>
      <c r="F8" s="365"/>
      <c r="G8" s="365"/>
      <c r="H8" s="365"/>
      <c r="I8" s="366"/>
    </row>
    <row r="9" spans="1:9" ht="15.75">
      <c r="A9" s="73" t="s">
        <v>2313</v>
      </c>
      <c r="B9" s="73" t="s">
        <v>4277</v>
      </c>
      <c r="C9" s="379" t="s">
        <v>2314</v>
      </c>
      <c r="D9" s="380" t="s">
        <v>4270</v>
      </c>
      <c r="E9" s="380" t="s">
        <v>3371</v>
      </c>
      <c r="F9" s="380" t="s">
        <v>4278</v>
      </c>
      <c r="G9" s="380" t="s">
        <v>3372</v>
      </c>
      <c r="H9" s="379" t="s">
        <v>3373</v>
      </c>
      <c r="I9" s="379" t="s">
        <v>4279</v>
      </c>
    </row>
    <row r="10" spans="1:9" ht="15">
      <c r="A10" s="338" t="s">
        <v>256</v>
      </c>
      <c r="B10" s="338" t="s">
        <v>1601</v>
      </c>
      <c r="C10" s="338" t="s">
        <v>256</v>
      </c>
      <c r="D10" s="375" t="s">
        <v>4232</v>
      </c>
      <c r="E10" s="375">
        <v>80328</v>
      </c>
      <c r="F10" s="375" t="s">
        <v>1575</v>
      </c>
      <c r="G10" s="375" t="s">
        <v>1576</v>
      </c>
      <c r="H10" s="354" t="s">
        <v>1577</v>
      </c>
      <c r="I10" s="381" t="s">
        <v>1578</v>
      </c>
    </row>
    <row r="11" spans="1:9" ht="15">
      <c r="A11" s="338" t="s">
        <v>2331</v>
      </c>
      <c r="B11" s="338" t="s">
        <v>1594</v>
      </c>
      <c r="C11" s="338" t="s">
        <v>2331</v>
      </c>
      <c r="D11" s="375" t="s">
        <v>4234</v>
      </c>
      <c r="E11" s="375">
        <v>33607</v>
      </c>
      <c r="F11" s="375" t="s">
        <v>1595</v>
      </c>
      <c r="G11" s="375" t="s">
        <v>1596</v>
      </c>
      <c r="H11" s="354" t="s">
        <v>3002</v>
      </c>
      <c r="I11" s="381" t="s">
        <v>3444</v>
      </c>
    </row>
    <row r="12" spans="1:9" ht="15">
      <c r="A12" s="338" t="s">
        <v>259</v>
      </c>
      <c r="B12" s="338" t="s">
        <v>1597</v>
      </c>
      <c r="C12" s="338" t="s">
        <v>259</v>
      </c>
      <c r="D12" s="375" t="s">
        <v>4234</v>
      </c>
      <c r="E12" s="375">
        <v>32819</v>
      </c>
      <c r="F12" s="375" t="s">
        <v>1602</v>
      </c>
      <c r="G12" s="375" t="s">
        <v>1603</v>
      </c>
      <c r="H12" s="354" t="s">
        <v>3002</v>
      </c>
      <c r="I12" s="381" t="s">
        <v>3444</v>
      </c>
    </row>
    <row r="13" spans="1:9" ht="15">
      <c r="A13" s="338" t="s">
        <v>2330</v>
      </c>
      <c r="B13" s="338" t="s">
        <v>2983</v>
      </c>
      <c r="C13" s="338" t="s">
        <v>2330</v>
      </c>
      <c r="D13" s="375" t="s">
        <v>4234</v>
      </c>
      <c r="E13" s="375">
        <v>33306</v>
      </c>
      <c r="F13" s="375" t="s">
        <v>2984</v>
      </c>
      <c r="G13" s="375" t="s">
        <v>2985</v>
      </c>
      <c r="H13" s="354" t="s">
        <v>3002</v>
      </c>
      <c r="I13" s="381" t="s">
        <v>3444</v>
      </c>
    </row>
    <row r="14" spans="1:9" ht="15">
      <c r="A14" s="338" t="s">
        <v>1604</v>
      </c>
      <c r="B14" s="338" t="s">
        <v>1607</v>
      </c>
      <c r="C14" s="338" t="s">
        <v>1604</v>
      </c>
      <c r="D14" s="375" t="s">
        <v>4234</v>
      </c>
      <c r="E14" s="375">
        <v>33009</v>
      </c>
      <c r="F14" s="375" t="s">
        <v>1605</v>
      </c>
      <c r="G14" s="375" t="s">
        <v>1606</v>
      </c>
      <c r="H14" s="354" t="s">
        <v>3002</v>
      </c>
      <c r="I14" s="381" t="s">
        <v>3444</v>
      </c>
    </row>
    <row r="15" spans="1:9" ht="15">
      <c r="A15" s="338" t="s">
        <v>3108</v>
      </c>
      <c r="B15" s="338" t="s">
        <v>1608</v>
      </c>
      <c r="C15" s="338" t="s">
        <v>3108</v>
      </c>
      <c r="D15" s="375" t="s">
        <v>4234</v>
      </c>
      <c r="E15" s="375">
        <v>33139</v>
      </c>
      <c r="F15" s="375" t="s">
        <v>1609</v>
      </c>
      <c r="G15" s="375" t="s">
        <v>5639</v>
      </c>
      <c r="H15" s="354" t="s">
        <v>3002</v>
      </c>
      <c r="I15" s="381" t="s">
        <v>3444</v>
      </c>
    </row>
    <row r="16" spans="1:9" ht="15">
      <c r="A16" s="338" t="s">
        <v>2329</v>
      </c>
      <c r="B16" s="338" t="s">
        <v>5640</v>
      </c>
      <c r="C16" s="338" t="s">
        <v>2329</v>
      </c>
      <c r="D16" s="375" t="s">
        <v>4234</v>
      </c>
      <c r="E16" s="375">
        <v>33172</v>
      </c>
      <c r="F16" s="375" t="s">
        <v>5641</v>
      </c>
      <c r="G16" s="375" t="s">
        <v>5642</v>
      </c>
      <c r="H16" s="354" t="s">
        <v>3002</v>
      </c>
      <c r="I16" s="381" t="s">
        <v>3444</v>
      </c>
    </row>
    <row r="17" spans="1:9" ht="15">
      <c r="A17" s="338" t="s">
        <v>3162</v>
      </c>
      <c r="B17" s="338" t="s">
        <v>5649</v>
      </c>
      <c r="C17" s="338" t="s">
        <v>3162</v>
      </c>
      <c r="D17" s="375" t="s">
        <v>4237</v>
      </c>
      <c r="E17" s="375">
        <v>60173</v>
      </c>
      <c r="F17" s="375" t="s">
        <v>5650</v>
      </c>
      <c r="G17" s="375" t="s">
        <v>5651</v>
      </c>
      <c r="H17" s="354" t="s">
        <v>264</v>
      </c>
      <c r="I17" s="381" t="s">
        <v>5648</v>
      </c>
    </row>
    <row r="18" spans="1:9" ht="15">
      <c r="A18" s="338" t="s">
        <v>265</v>
      </c>
      <c r="B18" s="338" t="s">
        <v>5652</v>
      </c>
      <c r="C18" s="338" t="s">
        <v>265</v>
      </c>
      <c r="D18" s="375" t="s">
        <v>4237</v>
      </c>
      <c r="E18" s="375">
        <v>60611</v>
      </c>
      <c r="F18" s="375" t="s">
        <v>5653</v>
      </c>
      <c r="G18" s="375" t="s">
        <v>5654</v>
      </c>
      <c r="H18" s="354" t="s">
        <v>264</v>
      </c>
      <c r="I18" s="381" t="s">
        <v>5648</v>
      </c>
    </row>
    <row r="19" spans="1:9" ht="15">
      <c r="A19" s="338" t="s">
        <v>3416</v>
      </c>
      <c r="B19" s="338" t="s">
        <v>1591</v>
      </c>
      <c r="C19" s="338" t="s">
        <v>3416</v>
      </c>
      <c r="D19" s="375" t="s">
        <v>4239</v>
      </c>
      <c r="E19" s="375">
        <v>70810</v>
      </c>
      <c r="F19" s="375" t="s">
        <v>1592</v>
      </c>
      <c r="G19" s="375" t="s">
        <v>2986</v>
      </c>
      <c r="H19" s="354" t="s">
        <v>5657</v>
      </c>
      <c r="I19" s="381" t="s">
        <v>5658</v>
      </c>
    </row>
    <row r="20" spans="1:9" ht="15">
      <c r="A20" s="338" t="s">
        <v>269</v>
      </c>
      <c r="B20" s="338" t="s">
        <v>5655</v>
      </c>
      <c r="C20" s="338" t="s">
        <v>269</v>
      </c>
      <c r="D20" s="375" t="s">
        <v>4242</v>
      </c>
      <c r="E20" s="375">
        <v>48226</v>
      </c>
      <c r="F20" s="375" t="s">
        <v>2987</v>
      </c>
      <c r="G20" s="375" t="s">
        <v>2988</v>
      </c>
      <c r="H20" s="354" t="s">
        <v>223</v>
      </c>
      <c r="I20" s="381" t="s">
        <v>730</v>
      </c>
    </row>
    <row r="21" spans="1:9" ht="15">
      <c r="A21" s="338" t="s">
        <v>235</v>
      </c>
      <c r="B21" s="338" t="s">
        <v>1571</v>
      </c>
      <c r="C21" s="338" t="s">
        <v>235</v>
      </c>
      <c r="D21" s="375" t="s">
        <v>4247</v>
      </c>
      <c r="E21" s="375">
        <v>89119</v>
      </c>
      <c r="F21" s="375" t="s">
        <v>1572</v>
      </c>
      <c r="G21" s="375" t="s">
        <v>1573</v>
      </c>
      <c r="H21" s="354" t="s">
        <v>2319</v>
      </c>
      <c r="I21" s="381" t="s">
        <v>3437</v>
      </c>
    </row>
    <row r="22" spans="1:9" ht="15">
      <c r="A22" s="338" t="s">
        <v>5665</v>
      </c>
      <c r="B22" s="338" t="s">
        <v>5666</v>
      </c>
      <c r="C22" s="338" t="s">
        <v>5665</v>
      </c>
      <c r="D22" s="375" t="s">
        <v>4265</v>
      </c>
      <c r="E22" s="375"/>
      <c r="F22" s="375"/>
      <c r="G22" s="375"/>
      <c r="H22" s="354" t="s">
        <v>233</v>
      </c>
      <c r="I22" s="381" t="s">
        <v>1544</v>
      </c>
    </row>
    <row r="23" spans="1:9" ht="15">
      <c r="A23" s="338" t="s">
        <v>1565</v>
      </c>
      <c r="B23" s="338" t="s">
        <v>2989</v>
      </c>
      <c r="C23" s="338" t="s">
        <v>1565</v>
      </c>
      <c r="D23" s="375" t="s">
        <v>1564</v>
      </c>
      <c r="E23" s="376" t="s">
        <v>2990</v>
      </c>
      <c r="F23" s="375" t="s">
        <v>2991</v>
      </c>
      <c r="G23" s="375" t="s">
        <v>2992</v>
      </c>
      <c r="H23" s="354" t="s">
        <v>5667</v>
      </c>
      <c r="I23" s="381" t="s">
        <v>5668</v>
      </c>
    </row>
    <row r="24" spans="1:9" ht="15">
      <c r="A24" s="338" t="s">
        <v>281</v>
      </c>
      <c r="B24" s="338" t="s">
        <v>5643</v>
      </c>
      <c r="C24" s="338" t="s">
        <v>281</v>
      </c>
      <c r="D24" s="375" t="s">
        <v>4252</v>
      </c>
      <c r="E24" s="375">
        <v>38103</v>
      </c>
      <c r="F24" s="375" t="s">
        <v>5644</v>
      </c>
      <c r="G24" s="375" t="s">
        <v>5645</v>
      </c>
      <c r="H24" s="354" t="s">
        <v>5646</v>
      </c>
      <c r="I24" s="381" t="s">
        <v>5647</v>
      </c>
    </row>
    <row r="25" spans="1:9" ht="15">
      <c r="A25" s="338" t="s">
        <v>244</v>
      </c>
      <c r="B25" s="338" t="s">
        <v>1600</v>
      </c>
      <c r="C25" s="338" t="s">
        <v>244</v>
      </c>
      <c r="D25" s="375" t="s">
        <v>4253</v>
      </c>
      <c r="E25" s="375">
        <v>78205</v>
      </c>
      <c r="F25" s="375" t="s">
        <v>1579</v>
      </c>
      <c r="G25" s="375" t="s">
        <v>1580</v>
      </c>
      <c r="H25" s="354" t="s">
        <v>1581</v>
      </c>
      <c r="I25" s="381" t="s">
        <v>1582</v>
      </c>
    </row>
    <row r="26" spans="1:9" ht="15">
      <c r="A26" s="338" t="s">
        <v>1583</v>
      </c>
      <c r="B26" s="338" t="s">
        <v>1584</v>
      </c>
      <c r="C26" s="338" t="s">
        <v>3390</v>
      </c>
      <c r="D26" s="375" t="s">
        <v>4253</v>
      </c>
      <c r="E26" s="375">
        <v>76102</v>
      </c>
      <c r="F26" s="375" t="s">
        <v>1585</v>
      </c>
      <c r="G26" s="375" t="s">
        <v>1586</v>
      </c>
      <c r="H26" s="354" t="s">
        <v>1581</v>
      </c>
      <c r="I26" s="381" t="s">
        <v>1582</v>
      </c>
    </row>
    <row r="27" spans="1:9" ht="15">
      <c r="A27" s="338" t="s">
        <v>1563</v>
      </c>
      <c r="B27" s="338" t="s">
        <v>1599</v>
      </c>
      <c r="C27" s="338" t="s">
        <v>1563</v>
      </c>
      <c r="D27" s="375" t="s">
        <v>4253</v>
      </c>
      <c r="E27" s="375">
        <v>75001</v>
      </c>
      <c r="F27" s="375" t="s">
        <v>1587</v>
      </c>
      <c r="G27" s="375" t="s">
        <v>1588</v>
      </c>
      <c r="H27" s="354" t="s">
        <v>1581</v>
      </c>
      <c r="I27" s="381" t="s">
        <v>1582</v>
      </c>
    </row>
    <row r="28" spans="1:9" ht="15">
      <c r="A28" s="338" t="s">
        <v>284</v>
      </c>
      <c r="B28" s="338" t="s">
        <v>1598</v>
      </c>
      <c r="C28" s="338" t="s">
        <v>284</v>
      </c>
      <c r="D28" s="375" t="s">
        <v>4253</v>
      </c>
      <c r="E28" s="375">
        <v>75201</v>
      </c>
      <c r="F28" s="375" t="s">
        <v>1589</v>
      </c>
      <c r="G28" s="375" t="s">
        <v>1590</v>
      </c>
      <c r="H28" s="354" t="s">
        <v>1581</v>
      </c>
      <c r="I28" s="381" t="s">
        <v>1582</v>
      </c>
    </row>
    <row r="29" spans="1:9" ht="15">
      <c r="A29" s="338" t="s">
        <v>1574</v>
      </c>
      <c r="B29" s="338" t="s">
        <v>5671</v>
      </c>
      <c r="C29" s="338" t="s">
        <v>1574</v>
      </c>
      <c r="D29" s="375" t="s">
        <v>4254</v>
      </c>
      <c r="E29" s="375"/>
      <c r="F29" s="375"/>
      <c r="G29" s="375"/>
      <c r="H29" s="354" t="s">
        <v>5669</v>
      </c>
      <c r="I29" s="381" t="s">
        <v>5670</v>
      </c>
    </row>
    <row r="30" spans="1:9" ht="15">
      <c r="A30" s="338" t="s">
        <v>5656</v>
      </c>
      <c r="B30" s="338" t="s">
        <v>5659</v>
      </c>
      <c r="C30" s="338" t="s">
        <v>5656</v>
      </c>
      <c r="D30" s="375" t="s">
        <v>4255</v>
      </c>
      <c r="E30" s="375">
        <v>22033</v>
      </c>
      <c r="F30" s="375" t="s">
        <v>5660</v>
      </c>
      <c r="G30" s="375" t="s">
        <v>5661</v>
      </c>
      <c r="H30" s="354" t="s">
        <v>247</v>
      </c>
      <c r="I30" s="381" t="s">
        <v>1593</v>
      </c>
    </row>
    <row r="31" spans="1:9" ht="15">
      <c r="A31" s="338" t="s">
        <v>3337</v>
      </c>
      <c r="B31" s="338" t="s">
        <v>5662</v>
      </c>
      <c r="C31" s="338" t="s">
        <v>3337</v>
      </c>
      <c r="D31" s="375" t="s">
        <v>4255</v>
      </c>
      <c r="E31" s="375">
        <v>23229</v>
      </c>
      <c r="F31" s="375" t="s">
        <v>5663</v>
      </c>
      <c r="G31" s="375" t="s">
        <v>5664</v>
      </c>
      <c r="H31" s="354" t="s">
        <v>247</v>
      </c>
      <c r="I31" s="381" t="s">
        <v>1593</v>
      </c>
    </row>
    <row r="32" spans="1:9" ht="15">
      <c r="A32" s="382"/>
      <c r="B32" s="382"/>
      <c r="C32" s="382"/>
      <c r="D32" s="383"/>
      <c r="E32" s="383"/>
      <c r="F32" s="383"/>
      <c r="G32" s="383"/>
      <c r="H32" s="384"/>
      <c r="I32" s="384"/>
    </row>
    <row r="33" spans="1:4" ht="23.25">
      <c r="A33" s="724" t="s">
        <v>4274</v>
      </c>
      <c r="B33" s="724"/>
      <c r="C33" s="724"/>
      <c r="D33" s="385"/>
    </row>
    <row r="34" spans="1:4" ht="18.75">
      <c r="A34" s="725" t="s">
        <v>2996</v>
      </c>
      <c r="B34" s="725"/>
      <c r="C34" s="725"/>
      <c r="D34" s="386"/>
    </row>
    <row r="35" spans="1:4" ht="15.75">
      <c r="A35" s="392" t="s">
        <v>3006</v>
      </c>
      <c r="B35" s="392"/>
      <c r="C35" s="392"/>
      <c r="D35" s="387"/>
    </row>
    <row r="36" spans="1:4" ht="15">
      <c r="A36" s="350" t="s">
        <v>4270</v>
      </c>
      <c r="B36" s="352" t="s">
        <v>2316</v>
      </c>
      <c r="C36" s="353" t="s">
        <v>2997</v>
      </c>
      <c r="D36" s="388"/>
    </row>
    <row r="37" spans="1:4" ht="15">
      <c r="A37" s="375" t="s">
        <v>4232</v>
      </c>
      <c r="B37" s="338" t="s">
        <v>2998</v>
      </c>
      <c r="C37" s="393">
        <v>7.5</v>
      </c>
      <c r="D37" s="389"/>
    </row>
    <row r="38" spans="1:4" ht="15">
      <c r="A38" s="375" t="s">
        <v>4234</v>
      </c>
      <c r="B38" s="338" t="s">
        <v>2318</v>
      </c>
      <c r="C38" s="393">
        <v>7.5</v>
      </c>
      <c r="D38" s="389"/>
    </row>
    <row r="39" spans="1:4" ht="15">
      <c r="A39" s="375" t="s">
        <v>4237</v>
      </c>
      <c r="B39" s="338" t="s">
        <v>263</v>
      </c>
      <c r="C39" s="393">
        <v>7.5</v>
      </c>
      <c r="D39" s="389"/>
    </row>
    <row r="40" spans="1:4" ht="15">
      <c r="A40" s="375" t="s">
        <v>4239</v>
      </c>
      <c r="B40" s="338" t="s">
        <v>5912</v>
      </c>
      <c r="C40" s="394">
        <v>7.5</v>
      </c>
      <c r="D40" s="390"/>
    </row>
    <row r="41" spans="1:4" ht="15">
      <c r="A41" s="375" t="s">
        <v>4242</v>
      </c>
      <c r="B41" s="338" t="s">
        <v>2999</v>
      </c>
      <c r="C41" s="394">
        <v>6.67</v>
      </c>
      <c r="D41" s="391"/>
    </row>
    <row r="42" spans="1:4" ht="15">
      <c r="A42" s="375" t="s">
        <v>4247</v>
      </c>
      <c r="B42" s="338" t="s">
        <v>7019</v>
      </c>
      <c r="C42" s="394">
        <v>7.5</v>
      </c>
      <c r="D42" s="389"/>
    </row>
    <row r="43" spans="1:4" ht="45">
      <c r="A43" s="396" t="s">
        <v>4265</v>
      </c>
      <c r="B43" s="397" t="s">
        <v>7002</v>
      </c>
      <c r="C43" s="395" t="s">
        <v>3007</v>
      </c>
      <c r="D43" s="391"/>
    </row>
    <row r="44" spans="1:4" ht="15">
      <c r="A44" s="375" t="s">
        <v>4252</v>
      </c>
      <c r="B44" s="338" t="s">
        <v>3000</v>
      </c>
      <c r="C44" s="394">
        <v>7.5</v>
      </c>
      <c r="D44" s="389"/>
    </row>
    <row r="45" spans="1:4" ht="15">
      <c r="A45" s="375" t="s">
        <v>4253</v>
      </c>
      <c r="B45" s="338" t="s">
        <v>2318</v>
      </c>
      <c r="C45" s="394">
        <v>7.5</v>
      </c>
      <c r="D45" s="389"/>
    </row>
    <row r="46" spans="1:4" ht="15">
      <c r="A46" s="375" t="s">
        <v>4254</v>
      </c>
      <c r="B46" s="7" t="s">
        <v>3008</v>
      </c>
      <c r="C46" s="394">
        <v>9.97</v>
      </c>
      <c r="D46" s="391"/>
    </row>
    <row r="47" spans="1:4" ht="15">
      <c r="A47" s="375" t="s">
        <v>4255</v>
      </c>
      <c r="B47" s="338" t="s">
        <v>3001</v>
      </c>
      <c r="C47" s="393">
        <v>7.5</v>
      </c>
      <c r="D47" s="389"/>
    </row>
  </sheetData>
  <sheetProtection/>
  <mergeCells count="2">
    <mergeCell ref="A33:C33"/>
    <mergeCell ref="A34:C34"/>
  </mergeCells>
  <hyperlinks>
    <hyperlink ref="I21" r:id="rId1" display="jill@quintessentialwines.com"/>
    <hyperlink ref="I25" r:id="rId2" display="stephanie@quintessentialwines.com"/>
    <hyperlink ref="I26" r:id="rId3" display="stephanie@quintessentialwines.com"/>
    <hyperlink ref="I27" r:id="rId4" display="stephanie@quintessentialwines.com"/>
    <hyperlink ref="I28" r:id="rId5" display="stephanie@quintessentialwines.com"/>
    <hyperlink ref="I19" r:id="rId6" display="bernie@selectbrandsinc.com"/>
    <hyperlink ref="I11" r:id="rId7" display="megan@quintessentialwines.com"/>
    <hyperlink ref="I12" r:id="rId8" display="megan@quintessentialwines.com"/>
    <hyperlink ref="I13" r:id="rId9" display="megan@quintessentialwines.com"/>
    <hyperlink ref="I14" r:id="rId10" display="megan@quintessentialwines.com"/>
    <hyperlink ref="I15" r:id="rId11" display="megan@quintessentialwines.com"/>
    <hyperlink ref="I16" r:id="rId12" display="megan@quintessentialwines.com"/>
    <hyperlink ref="I24" r:id="rId13" display="guitarperk06@comcast.net"/>
    <hyperlink ref="I17" r:id="rId14" display="ryan@quintessentialwines.com"/>
    <hyperlink ref="I18" r:id="rId15" display="ryan@quintessentialwines.com"/>
    <hyperlink ref="I20" r:id="rId16" display="iwine@sbcglobal.net"/>
    <hyperlink ref="I30" r:id="rId17" display="wineslr@aol.com"/>
    <hyperlink ref="I31" r:id="rId18" display="wineslr@aol.com"/>
    <hyperlink ref="I23" r:id="rId19" display="dennis@quintessentialwines.com"/>
    <hyperlink ref="I29" r:id="rId20" display="miltk@tribcsp.com"/>
    <hyperlink ref="I22" r:id="rId21" display="joe@quintessentialwines.com"/>
  </hyperlinks>
  <printOptions/>
  <pageMargins left="0.17" right="0.17" top="0.75" bottom="0.75" header="0.3" footer="0.3"/>
  <pageSetup horizontalDpi="600" verticalDpi="600" orientation="landscape" scale="77" r:id="rId23"/>
  <drawing r:id="rId22"/>
</worksheet>
</file>

<file path=xl/worksheets/sheet15.xml><?xml version="1.0" encoding="utf-8"?>
<worksheet xmlns="http://schemas.openxmlformats.org/spreadsheetml/2006/main" xmlns:r="http://schemas.openxmlformats.org/officeDocument/2006/relationships">
  <sheetPr>
    <tabColor indexed="40"/>
  </sheetPr>
  <dimension ref="A1:A8"/>
  <sheetViews>
    <sheetView zoomScalePageLayoutView="0" workbookViewId="0" topLeftCell="A1">
      <selection activeCell="B12" sqref="B12"/>
    </sheetView>
  </sheetViews>
  <sheetFormatPr defaultColWidth="9.140625" defaultRowHeight="15"/>
  <sheetData>
    <row r="1" ht="15">
      <c r="A1" s="574" t="s">
        <v>6860</v>
      </c>
    </row>
    <row r="2" ht="15">
      <c r="A2" s="574" t="s">
        <v>6861</v>
      </c>
    </row>
    <row r="3" ht="15">
      <c r="A3" s="572"/>
    </row>
    <row r="4" ht="15">
      <c r="A4" s="575" t="s">
        <v>6862</v>
      </c>
    </row>
    <row r="5" ht="15">
      <c r="A5" s="575" t="s">
        <v>6863</v>
      </c>
    </row>
    <row r="6" ht="15">
      <c r="A6" s="572" t="s">
        <v>6857</v>
      </c>
    </row>
    <row r="7" ht="15">
      <c r="A7" s="572" t="s">
        <v>6858</v>
      </c>
    </row>
    <row r="8" ht="15">
      <c r="A8" t="s">
        <v>6864</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rgb="FF00B0F0"/>
  </sheetPr>
  <dimension ref="A1:K86"/>
  <sheetViews>
    <sheetView zoomScalePageLayoutView="0" workbookViewId="0" topLeftCell="A1">
      <selection activeCell="L38" sqref="L38"/>
    </sheetView>
  </sheetViews>
  <sheetFormatPr defaultColWidth="8.8515625" defaultRowHeight="15"/>
  <cols>
    <col min="1" max="1" width="17.00390625" style="465" bestFit="1" customWidth="1"/>
    <col min="2" max="2" width="17.421875" style="465" bestFit="1" customWidth="1"/>
    <col min="3" max="3" width="17.8515625" style="465" bestFit="1" customWidth="1"/>
    <col min="4" max="4" width="15.8515625" style="465" bestFit="1" customWidth="1"/>
    <col min="5" max="5" width="13.7109375" style="465" bestFit="1" customWidth="1"/>
    <col min="6" max="6" width="7.421875" style="465" bestFit="1" customWidth="1"/>
    <col min="7" max="7" width="28.140625" style="465" bestFit="1" customWidth="1"/>
    <col min="8" max="8" width="24.8515625" style="465" bestFit="1" customWidth="1"/>
    <col min="9" max="9" width="14.28125" style="464" bestFit="1" customWidth="1"/>
    <col min="10" max="10" width="5.7109375" style="463" bestFit="1" customWidth="1"/>
    <col min="11" max="11" width="6.00390625" style="463" bestFit="1" customWidth="1"/>
    <col min="12" max="12" width="15.57421875" style="462" bestFit="1" customWidth="1"/>
    <col min="13" max="16384" width="8.8515625" style="462" customWidth="1"/>
  </cols>
  <sheetData>
    <row r="1" spans="1:11" ht="12.75">
      <c r="A1" s="727" t="s">
        <v>2592</v>
      </c>
      <c r="B1" s="727"/>
      <c r="C1" s="727"/>
      <c r="D1" s="727"/>
      <c r="E1" s="727"/>
      <c r="F1" s="727"/>
      <c r="G1" s="727"/>
      <c r="H1" s="727"/>
      <c r="I1" s="727"/>
      <c r="J1" s="727"/>
      <c r="K1" s="727"/>
    </row>
    <row r="3" spans="1:5" ht="15" customHeight="1">
      <c r="A3" s="483" t="s">
        <v>3369</v>
      </c>
      <c r="B3" s="483" t="s">
        <v>3370</v>
      </c>
      <c r="C3" s="477" t="s">
        <v>2591</v>
      </c>
      <c r="D3" s="477" t="s">
        <v>2590</v>
      </c>
      <c r="E3" s="482" t="s">
        <v>2589</v>
      </c>
    </row>
    <row r="4" spans="1:5" ht="15" customHeight="1">
      <c r="A4" s="474" t="s">
        <v>2588</v>
      </c>
      <c r="B4" s="465" t="s">
        <v>2587</v>
      </c>
      <c r="C4" s="469" t="s">
        <v>2586</v>
      </c>
      <c r="D4" s="469" t="s">
        <v>2585</v>
      </c>
      <c r="E4" s="462"/>
    </row>
    <row r="5" spans="1:5" ht="15" customHeight="1">
      <c r="A5" s="474" t="s">
        <v>2584</v>
      </c>
      <c r="B5" s="465" t="s">
        <v>2583</v>
      </c>
      <c r="C5" s="469" t="s">
        <v>2582</v>
      </c>
      <c r="D5" s="469" t="s">
        <v>2581</v>
      </c>
      <c r="E5" s="462"/>
    </row>
    <row r="6" spans="1:5" ht="15" customHeight="1">
      <c r="A6" s="474"/>
      <c r="C6" s="469"/>
      <c r="D6" s="469"/>
      <c r="E6" s="462"/>
    </row>
    <row r="7" spans="1:5" ht="15" customHeight="1">
      <c r="A7" s="474"/>
      <c r="C7" s="469"/>
      <c r="D7" s="469"/>
      <c r="E7" s="462"/>
    </row>
    <row r="8" spans="1:5" ht="15" customHeight="1">
      <c r="A8" s="474"/>
      <c r="C8" s="469"/>
      <c r="D8" s="469"/>
      <c r="E8" s="462"/>
    </row>
    <row r="9" spans="1:11" ht="15" customHeight="1">
      <c r="A9" s="727" t="s">
        <v>2580</v>
      </c>
      <c r="B9" s="727"/>
      <c r="C9" s="727"/>
      <c r="D9" s="727"/>
      <c r="E9" s="727"/>
      <c r="F9" s="727"/>
      <c r="G9" s="727"/>
      <c r="H9" s="727"/>
      <c r="I9" s="727"/>
      <c r="J9" s="727"/>
      <c r="K9" s="727"/>
    </row>
    <row r="10" spans="1:11" ht="15" customHeight="1">
      <c r="A10" s="481" t="s">
        <v>2579</v>
      </c>
      <c r="B10" s="481" t="s">
        <v>2578</v>
      </c>
      <c r="C10" s="480" t="s">
        <v>2577</v>
      </c>
      <c r="D10" s="479" t="s">
        <v>2576</v>
      </c>
      <c r="E10" s="477" t="s">
        <v>2575</v>
      </c>
      <c r="F10" s="478" t="s">
        <v>2574</v>
      </c>
      <c r="G10" s="477" t="s">
        <v>2573</v>
      </c>
      <c r="H10" s="477" t="s">
        <v>2572</v>
      </c>
      <c r="I10" s="477" t="s">
        <v>2314</v>
      </c>
      <c r="J10" s="477" t="s">
        <v>4270</v>
      </c>
      <c r="K10" s="477" t="s">
        <v>3371</v>
      </c>
    </row>
    <row r="11" spans="1:11" ht="15" customHeight="1">
      <c r="A11" s="473" t="s">
        <v>2571</v>
      </c>
      <c r="B11" s="464"/>
      <c r="C11" s="471"/>
      <c r="D11" s="469"/>
      <c r="E11" s="469" t="s">
        <v>2570</v>
      </c>
      <c r="F11" s="470">
        <v>851</v>
      </c>
      <c r="G11" s="465" t="s">
        <v>2526</v>
      </c>
      <c r="H11" s="465" t="s">
        <v>2569</v>
      </c>
      <c r="I11" s="469" t="s">
        <v>3354</v>
      </c>
      <c r="J11" s="469" t="s">
        <v>4234</v>
      </c>
      <c r="K11" s="469">
        <v>34102</v>
      </c>
    </row>
    <row r="12" spans="1:11" ht="15" customHeight="1">
      <c r="A12" s="473" t="s">
        <v>2568</v>
      </c>
      <c r="B12" s="464"/>
      <c r="C12" s="471"/>
      <c r="D12" s="469"/>
      <c r="E12" s="469" t="s">
        <v>2567</v>
      </c>
      <c r="F12" s="470">
        <v>852</v>
      </c>
      <c r="G12" s="465" t="s">
        <v>2566</v>
      </c>
      <c r="H12" s="465" t="s">
        <v>2565</v>
      </c>
      <c r="I12" s="469" t="s">
        <v>2564</v>
      </c>
      <c r="J12" s="469" t="s">
        <v>4234</v>
      </c>
      <c r="K12" s="469">
        <v>34236</v>
      </c>
    </row>
    <row r="13" spans="1:11" ht="15" customHeight="1">
      <c r="A13" s="473" t="s">
        <v>2563</v>
      </c>
      <c r="B13" s="464"/>
      <c r="C13" s="471"/>
      <c r="D13" s="469"/>
      <c r="E13" s="469" t="s">
        <v>2562</v>
      </c>
      <c r="F13" s="470">
        <v>853</v>
      </c>
      <c r="G13" s="465" t="s">
        <v>2561</v>
      </c>
      <c r="H13" s="465" t="s">
        <v>2560</v>
      </c>
      <c r="I13" s="469" t="s">
        <v>340</v>
      </c>
      <c r="J13" s="469" t="s">
        <v>4229</v>
      </c>
      <c r="K13" s="469">
        <v>92260</v>
      </c>
    </row>
    <row r="14" spans="1:11" s="476" customFormat="1" ht="15" customHeight="1">
      <c r="A14" s="473" t="s">
        <v>2559</v>
      </c>
      <c r="B14" s="464"/>
      <c r="C14" s="471"/>
      <c r="D14" s="469"/>
      <c r="E14" s="469" t="s">
        <v>2558</v>
      </c>
      <c r="F14" s="470">
        <v>854</v>
      </c>
      <c r="G14" s="474" t="s">
        <v>2557</v>
      </c>
      <c r="H14" s="465" t="s">
        <v>2556</v>
      </c>
      <c r="I14" s="469" t="s">
        <v>2555</v>
      </c>
      <c r="J14" s="469" t="s">
        <v>4229</v>
      </c>
      <c r="K14" s="469">
        <v>92660</v>
      </c>
    </row>
    <row r="15" spans="1:11" ht="15" customHeight="1">
      <c r="A15" s="475" t="s">
        <v>2554</v>
      </c>
      <c r="B15" s="464"/>
      <c r="C15" s="471"/>
      <c r="D15" s="469"/>
      <c r="E15" s="469" t="s">
        <v>2553</v>
      </c>
      <c r="F15" s="470">
        <v>855</v>
      </c>
      <c r="G15" s="465" t="s">
        <v>2552</v>
      </c>
      <c r="H15" s="465" t="s">
        <v>2551</v>
      </c>
      <c r="I15" s="469" t="s">
        <v>1629</v>
      </c>
      <c r="J15" s="469" t="s">
        <v>4234</v>
      </c>
      <c r="K15" s="469">
        <v>32550</v>
      </c>
    </row>
    <row r="16" spans="1:11" ht="15" customHeight="1">
      <c r="A16" s="475" t="s">
        <v>2550</v>
      </c>
      <c r="B16" s="472"/>
      <c r="C16" s="471"/>
      <c r="D16" s="471"/>
      <c r="E16" s="471" t="s">
        <v>2549</v>
      </c>
      <c r="F16" s="470">
        <v>856</v>
      </c>
      <c r="G16" s="465" t="s">
        <v>6104</v>
      </c>
      <c r="H16" s="474" t="s">
        <v>2548</v>
      </c>
      <c r="I16" s="471" t="s">
        <v>2317</v>
      </c>
      <c r="J16" s="471" t="s">
        <v>4231</v>
      </c>
      <c r="K16" s="471">
        <v>85254</v>
      </c>
    </row>
    <row r="17" spans="1:11" ht="15" customHeight="1">
      <c r="A17" s="473" t="s">
        <v>2547</v>
      </c>
      <c r="B17" s="464"/>
      <c r="C17" s="471" t="s">
        <v>2593</v>
      </c>
      <c r="D17" s="469"/>
      <c r="E17" s="469" t="s">
        <v>2546</v>
      </c>
      <c r="F17" s="470">
        <v>857</v>
      </c>
      <c r="G17" s="465" t="s">
        <v>2545</v>
      </c>
      <c r="H17" s="465" t="s">
        <v>2544</v>
      </c>
      <c r="I17" s="469" t="s">
        <v>2543</v>
      </c>
      <c r="J17" s="469" t="s">
        <v>4234</v>
      </c>
      <c r="K17" s="469">
        <v>32819</v>
      </c>
    </row>
    <row r="18" spans="1:11" ht="15" customHeight="1">
      <c r="A18" s="473" t="s">
        <v>2542</v>
      </c>
      <c r="B18" s="464"/>
      <c r="C18" s="471"/>
      <c r="D18" s="469"/>
      <c r="E18" s="469" t="s">
        <v>2541</v>
      </c>
      <c r="F18" s="470">
        <v>858</v>
      </c>
      <c r="G18" s="465" t="s">
        <v>2540</v>
      </c>
      <c r="H18" s="465" t="s">
        <v>2539</v>
      </c>
      <c r="I18" s="469" t="s">
        <v>2538</v>
      </c>
      <c r="J18" s="469" t="s">
        <v>4257</v>
      </c>
      <c r="K18" s="469">
        <v>96743</v>
      </c>
    </row>
    <row r="19" spans="1:11" ht="15" customHeight="1">
      <c r="A19" s="473" t="s">
        <v>2537</v>
      </c>
      <c r="B19" s="464"/>
      <c r="C19" s="471"/>
      <c r="D19" s="469"/>
      <c r="E19" s="471" t="s">
        <v>2536</v>
      </c>
      <c r="F19" s="470">
        <v>859</v>
      </c>
      <c r="G19" s="465" t="s">
        <v>2535</v>
      </c>
      <c r="H19" s="465" t="s">
        <v>2534</v>
      </c>
      <c r="I19" s="469" t="s">
        <v>56</v>
      </c>
      <c r="J19" s="469" t="s">
        <v>4261</v>
      </c>
      <c r="K19" s="469">
        <v>29577</v>
      </c>
    </row>
    <row r="20" spans="1:11" ht="15" customHeight="1">
      <c r="A20" s="473" t="s">
        <v>2533</v>
      </c>
      <c r="B20" s="464"/>
      <c r="C20" s="471"/>
      <c r="D20" s="469"/>
      <c r="E20" s="471" t="s">
        <v>2532</v>
      </c>
      <c r="F20" s="470">
        <v>860</v>
      </c>
      <c r="G20" s="465" t="s">
        <v>2531</v>
      </c>
      <c r="H20" s="465" t="s">
        <v>2530</v>
      </c>
      <c r="I20" s="469" t="s">
        <v>2529</v>
      </c>
      <c r="J20" s="469" t="s">
        <v>4257</v>
      </c>
      <c r="K20" s="469">
        <v>96753</v>
      </c>
    </row>
    <row r="21" spans="1:11" ht="15" customHeight="1">
      <c r="A21" s="473" t="s">
        <v>2528</v>
      </c>
      <c r="B21" s="464"/>
      <c r="C21" s="471"/>
      <c r="D21" s="469"/>
      <c r="E21" s="469" t="s">
        <v>2527</v>
      </c>
      <c r="F21" s="470">
        <v>863</v>
      </c>
      <c r="G21" s="474" t="s">
        <v>2526</v>
      </c>
      <c r="H21" s="465" t="s">
        <v>2525</v>
      </c>
      <c r="I21" s="469" t="s">
        <v>3520</v>
      </c>
      <c r="J21" s="469" t="s">
        <v>4229</v>
      </c>
      <c r="K21" s="469">
        <v>92651</v>
      </c>
    </row>
    <row r="22" spans="1:11" ht="15" customHeight="1">
      <c r="A22" s="473" t="s">
        <v>2524</v>
      </c>
      <c r="B22" s="464"/>
      <c r="C22" s="471"/>
      <c r="D22" s="469"/>
      <c r="E22" s="469" t="s">
        <v>2523</v>
      </c>
      <c r="F22" s="470">
        <v>861</v>
      </c>
      <c r="G22" s="465" t="s">
        <v>2522</v>
      </c>
      <c r="H22" s="465" t="s">
        <v>2521</v>
      </c>
      <c r="I22" s="469" t="s">
        <v>235</v>
      </c>
      <c r="J22" s="469" t="s">
        <v>4247</v>
      </c>
      <c r="K22" s="469">
        <v>89119</v>
      </c>
    </row>
    <row r="23" spans="1:11" ht="15" customHeight="1">
      <c r="A23" s="473" t="s">
        <v>2520</v>
      </c>
      <c r="B23" s="472"/>
      <c r="C23" s="464"/>
      <c r="D23" s="469"/>
      <c r="E23" s="471" t="s">
        <v>2519</v>
      </c>
      <c r="F23" s="470">
        <v>862</v>
      </c>
      <c r="G23" s="465" t="s">
        <v>2518</v>
      </c>
      <c r="H23" s="465" t="s">
        <v>2517</v>
      </c>
      <c r="I23" s="469" t="s">
        <v>151</v>
      </c>
      <c r="J23" s="469" t="s">
        <v>4253</v>
      </c>
      <c r="K23" s="469">
        <v>77380</v>
      </c>
    </row>
    <row r="24" spans="1:11" ht="12.75">
      <c r="A24" s="468"/>
      <c r="B24" s="468" t="s">
        <v>5691</v>
      </c>
      <c r="C24" s="468"/>
      <c r="D24" s="468"/>
      <c r="E24" s="468"/>
      <c r="F24" s="468"/>
      <c r="G24" s="468"/>
      <c r="H24" s="468"/>
      <c r="I24" s="467"/>
      <c r="J24" s="466"/>
      <c r="K24" s="466"/>
    </row>
    <row r="25" spans="1:7" ht="12.75">
      <c r="A25" s="462"/>
      <c r="B25" s="462"/>
      <c r="C25" s="462"/>
      <c r="D25" s="462"/>
      <c r="E25" s="462"/>
      <c r="F25" s="462"/>
      <c r="G25" s="462"/>
    </row>
    <row r="26" spans="1:8" ht="12.75">
      <c r="A26" s="728" t="s">
        <v>3968</v>
      </c>
      <c r="B26" s="729"/>
      <c r="C26" s="729"/>
      <c r="D26" s="729"/>
      <c r="E26" s="729"/>
      <c r="F26" s="729"/>
      <c r="G26" s="729"/>
      <c r="H26" s="729"/>
    </row>
    <row r="27" spans="1:8" ht="12.75">
      <c r="A27" s="729"/>
      <c r="B27" s="729"/>
      <c r="C27" s="729"/>
      <c r="D27" s="729"/>
      <c r="E27" s="729"/>
      <c r="F27" s="729"/>
      <c r="G27" s="729"/>
      <c r="H27" s="729"/>
    </row>
    <row r="28" spans="1:8" ht="12.75">
      <c r="A28" s="729"/>
      <c r="B28" s="729"/>
      <c r="C28" s="729"/>
      <c r="D28" s="729"/>
      <c r="E28" s="729"/>
      <c r="F28" s="729"/>
      <c r="G28" s="729"/>
      <c r="H28" s="729"/>
    </row>
    <row r="29" spans="1:8" ht="12.75">
      <c r="A29" s="729"/>
      <c r="B29" s="729"/>
      <c r="C29" s="729"/>
      <c r="D29" s="729"/>
      <c r="E29" s="729"/>
      <c r="F29" s="729"/>
      <c r="G29" s="729"/>
      <c r="H29" s="729"/>
    </row>
    <row r="30" spans="1:8" ht="12.75">
      <c r="A30" s="729"/>
      <c r="B30" s="729"/>
      <c r="C30" s="729"/>
      <c r="D30" s="729"/>
      <c r="E30" s="729"/>
      <c r="F30" s="729"/>
      <c r="G30" s="729"/>
      <c r="H30" s="729"/>
    </row>
    <row r="31" spans="1:8" ht="12.75">
      <c r="A31" s="729"/>
      <c r="B31" s="729"/>
      <c r="C31" s="729"/>
      <c r="D31" s="729"/>
      <c r="E31" s="729"/>
      <c r="F31" s="729"/>
      <c r="G31" s="729"/>
      <c r="H31" s="729"/>
    </row>
    <row r="32" spans="1:8" ht="12.75">
      <c r="A32" s="729"/>
      <c r="B32" s="729"/>
      <c r="C32" s="729"/>
      <c r="D32" s="729"/>
      <c r="E32" s="729"/>
      <c r="F32" s="729"/>
      <c r="G32" s="729"/>
      <c r="H32" s="729"/>
    </row>
    <row r="33" spans="1:8" ht="12.75">
      <c r="A33" s="729"/>
      <c r="B33" s="729"/>
      <c r="C33" s="729"/>
      <c r="D33" s="729"/>
      <c r="E33" s="729"/>
      <c r="F33" s="729"/>
      <c r="G33" s="729"/>
      <c r="H33" s="729"/>
    </row>
    <row r="34" spans="1:8" ht="12.75">
      <c r="A34" s="729"/>
      <c r="B34" s="729"/>
      <c r="C34" s="729"/>
      <c r="D34" s="729"/>
      <c r="E34" s="729"/>
      <c r="F34" s="729"/>
      <c r="G34" s="729"/>
      <c r="H34" s="729"/>
    </row>
    <row r="35" spans="1:8" ht="12.75">
      <c r="A35" s="729"/>
      <c r="B35" s="729"/>
      <c r="C35" s="729"/>
      <c r="D35" s="729"/>
      <c r="E35" s="729"/>
      <c r="F35" s="729"/>
      <c r="G35" s="729"/>
      <c r="H35" s="729"/>
    </row>
    <row r="36" spans="1:8" ht="12.75">
      <c r="A36" s="729"/>
      <c r="B36" s="729"/>
      <c r="C36" s="729"/>
      <c r="D36" s="729"/>
      <c r="E36" s="729"/>
      <c r="F36" s="729"/>
      <c r="G36" s="729"/>
      <c r="H36" s="729"/>
    </row>
    <row r="37" spans="1:8" ht="12.75">
      <c r="A37" s="729"/>
      <c r="B37" s="729"/>
      <c r="C37" s="729"/>
      <c r="D37" s="729"/>
      <c r="E37" s="729"/>
      <c r="F37" s="729"/>
      <c r="G37" s="729"/>
      <c r="H37" s="729"/>
    </row>
    <row r="38" spans="1:8" ht="12.75">
      <c r="A38" s="729"/>
      <c r="B38" s="729"/>
      <c r="C38" s="729"/>
      <c r="D38" s="729"/>
      <c r="E38" s="729"/>
      <c r="F38" s="729"/>
      <c r="G38" s="729"/>
      <c r="H38" s="729"/>
    </row>
    <row r="39" spans="1:8" ht="12.75">
      <c r="A39" s="729"/>
      <c r="B39" s="729"/>
      <c r="C39" s="729"/>
      <c r="D39" s="729"/>
      <c r="E39" s="729"/>
      <c r="F39" s="729"/>
      <c r="G39" s="729"/>
      <c r="H39" s="729"/>
    </row>
    <row r="40" spans="1:8" ht="12.75">
      <c r="A40" s="729"/>
      <c r="B40" s="729"/>
      <c r="C40" s="729"/>
      <c r="D40" s="729"/>
      <c r="E40" s="729"/>
      <c r="F40" s="729"/>
      <c r="G40" s="729"/>
      <c r="H40" s="729"/>
    </row>
    <row r="41" spans="1:8" ht="12.75">
      <c r="A41" s="729"/>
      <c r="B41" s="729"/>
      <c r="C41" s="729"/>
      <c r="D41" s="729"/>
      <c r="E41" s="729"/>
      <c r="F41" s="729"/>
      <c r="G41" s="729"/>
      <c r="H41" s="729"/>
    </row>
    <row r="42" spans="1:8" ht="12.75">
      <c r="A42" s="729"/>
      <c r="B42" s="729"/>
      <c r="C42" s="729"/>
      <c r="D42" s="729"/>
      <c r="E42" s="729"/>
      <c r="F42" s="729"/>
      <c r="G42" s="729"/>
      <c r="H42" s="729"/>
    </row>
    <row r="43" spans="1:8" ht="12.75">
      <c r="A43" s="729"/>
      <c r="B43" s="729"/>
      <c r="C43" s="729"/>
      <c r="D43" s="729"/>
      <c r="E43" s="729"/>
      <c r="F43" s="729"/>
      <c r="G43" s="729"/>
      <c r="H43" s="729"/>
    </row>
    <row r="44" spans="1:8" ht="12.75">
      <c r="A44" s="729"/>
      <c r="B44" s="729"/>
      <c r="C44" s="729"/>
      <c r="D44" s="729"/>
      <c r="E44" s="729"/>
      <c r="F44" s="729"/>
      <c r="G44" s="729"/>
      <c r="H44" s="729"/>
    </row>
    <row r="45" spans="1:8" ht="12.75">
      <c r="A45" s="729"/>
      <c r="B45" s="729"/>
      <c r="C45" s="729"/>
      <c r="D45" s="729"/>
      <c r="E45" s="729"/>
      <c r="F45" s="729"/>
      <c r="G45" s="729"/>
      <c r="H45" s="729"/>
    </row>
    <row r="46" spans="1:8" ht="12.75">
      <c r="A46" s="729"/>
      <c r="B46" s="729"/>
      <c r="C46" s="729"/>
      <c r="D46" s="729"/>
      <c r="E46" s="729"/>
      <c r="F46" s="729"/>
      <c r="G46" s="729"/>
      <c r="H46" s="729"/>
    </row>
    <row r="47" spans="1:8" ht="12.75">
      <c r="A47" s="729"/>
      <c r="B47" s="729"/>
      <c r="C47" s="729"/>
      <c r="D47" s="729"/>
      <c r="E47" s="729"/>
      <c r="F47" s="729"/>
      <c r="G47" s="729"/>
      <c r="H47" s="729"/>
    </row>
    <row r="48" spans="1:8" ht="256.5" customHeight="1">
      <c r="A48" s="729"/>
      <c r="B48" s="729"/>
      <c r="C48" s="729"/>
      <c r="D48" s="729"/>
      <c r="E48" s="729"/>
      <c r="F48" s="729"/>
      <c r="G48" s="729"/>
      <c r="H48" s="729"/>
    </row>
    <row r="53" ht="12.75">
      <c r="A53" s="465" t="s">
        <v>3987</v>
      </c>
    </row>
    <row r="55" ht="15">
      <c r="A55" s="534"/>
    </row>
    <row r="56" ht="15">
      <c r="A56" s="534" t="s">
        <v>3988</v>
      </c>
    </row>
    <row r="57" ht="15">
      <c r="A57" s="534"/>
    </row>
    <row r="58" spans="1:7" ht="38.25" customHeight="1">
      <c r="A58" s="726" t="s">
        <v>6869</v>
      </c>
      <c r="B58" s="726"/>
      <c r="C58" s="726"/>
      <c r="D58" s="726"/>
      <c r="E58" s="726"/>
      <c r="F58" s="726"/>
      <c r="G58" s="726"/>
    </row>
    <row r="59" ht="15">
      <c r="A59" s="534"/>
    </row>
    <row r="60" ht="15">
      <c r="A60" s="534" t="s">
        <v>6870</v>
      </c>
    </row>
    <row r="61" ht="15">
      <c r="A61" s="534"/>
    </row>
    <row r="62" spans="1:7" ht="45.75" customHeight="1">
      <c r="A62" s="726" t="s">
        <v>6871</v>
      </c>
      <c r="B62" s="726"/>
      <c r="C62" s="726"/>
      <c r="D62" s="726"/>
      <c r="E62" s="726"/>
      <c r="F62" s="726"/>
      <c r="G62" s="726"/>
    </row>
    <row r="63" ht="15">
      <c r="A63" s="534"/>
    </row>
    <row r="64" ht="15">
      <c r="A64" s="534" t="s">
        <v>6872</v>
      </c>
    </row>
    <row r="65" ht="15">
      <c r="A65" s="534"/>
    </row>
    <row r="66" ht="15">
      <c r="A66" s="534" t="s">
        <v>6873</v>
      </c>
    </row>
    <row r="69" ht="12.75">
      <c r="A69" s="465" t="s">
        <v>3969</v>
      </c>
    </row>
    <row r="70" ht="12.75">
      <c r="A70" s="465" t="s">
        <v>3970</v>
      </c>
    </row>
    <row r="71" ht="12.75">
      <c r="A71" s="465" t="s">
        <v>3971</v>
      </c>
    </row>
    <row r="72" ht="12.75">
      <c r="A72" s="465" t="s">
        <v>3972</v>
      </c>
    </row>
    <row r="73" ht="12.75">
      <c r="A73" s="465" t="s">
        <v>3973</v>
      </c>
    </row>
    <row r="74" ht="12.75">
      <c r="A74" s="465" t="s">
        <v>3974</v>
      </c>
    </row>
    <row r="75" ht="12.75">
      <c r="A75" s="465" t="s">
        <v>3975</v>
      </c>
    </row>
    <row r="76" ht="12.75">
      <c r="A76" s="465" t="s">
        <v>3976</v>
      </c>
    </row>
    <row r="77" ht="12.75">
      <c r="A77" s="465" t="s">
        <v>3977</v>
      </c>
    </row>
    <row r="78" ht="12.75">
      <c r="A78" s="465" t="s">
        <v>3978</v>
      </c>
    </row>
    <row r="79" ht="12.75">
      <c r="A79" s="465" t="s">
        <v>3979</v>
      </c>
    </row>
    <row r="80" ht="12.75">
      <c r="A80" s="465" t="s">
        <v>3980</v>
      </c>
    </row>
    <row r="81" ht="12.75">
      <c r="A81" s="465" t="s">
        <v>3981</v>
      </c>
    </row>
    <row r="82" ht="12.75">
      <c r="A82" s="465" t="s">
        <v>3982</v>
      </c>
    </row>
    <row r="83" ht="12.75">
      <c r="A83" s="465" t="s">
        <v>3983</v>
      </c>
    </row>
    <row r="84" ht="12.75">
      <c r="A84" s="465" t="s">
        <v>3984</v>
      </c>
    </row>
    <row r="85" ht="12.75">
      <c r="A85" s="465" t="s">
        <v>3985</v>
      </c>
    </row>
    <row r="86" ht="12.75">
      <c r="A86" s="465" t="s">
        <v>3986</v>
      </c>
    </row>
  </sheetData>
  <sheetProtection/>
  <mergeCells count="5">
    <mergeCell ref="A62:G62"/>
    <mergeCell ref="A1:K1"/>
    <mergeCell ref="A9:K9"/>
    <mergeCell ref="A26:H48"/>
    <mergeCell ref="A58:G58"/>
  </mergeCells>
  <printOptions horizontalCentered="1" verticalCentered="1"/>
  <pageMargins left="0.25" right="0.25" top="1" bottom="1" header="0.5" footer="0.5"/>
  <pageSetup horizontalDpi="600" verticalDpi="600" orientation="landscape" paperSize="5" r:id="rId1"/>
</worksheet>
</file>

<file path=xl/worksheets/sheet17.xml><?xml version="1.0" encoding="utf-8"?>
<worksheet xmlns="http://schemas.openxmlformats.org/spreadsheetml/2006/main" xmlns:r="http://schemas.openxmlformats.org/officeDocument/2006/relationships">
  <sheetPr>
    <tabColor rgb="FF00B0F0"/>
  </sheetPr>
  <dimension ref="A1:A15"/>
  <sheetViews>
    <sheetView zoomScalePageLayoutView="0" workbookViewId="0" topLeftCell="A1">
      <selection activeCell="I26" sqref="I26"/>
    </sheetView>
  </sheetViews>
  <sheetFormatPr defaultColWidth="9.140625" defaultRowHeight="15"/>
  <sheetData>
    <row r="1" ht="15">
      <c r="A1" s="572" t="s">
        <v>6851</v>
      </c>
    </row>
    <row r="2" ht="15">
      <c r="A2" s="572"/>
    </row>
    <row r="3" ht="15">
      <c r="A3" s="574" t="s">
        <v>6852</v>
      </c>
    </row>
    <row r="4" ht="15">
      <c r="A4" s="574" t="s">
        <v>6853</v>
      </c>
    </row>
    <row r="5" ht="15">
      <c r="A5" s="574" t="s">
        <v>6854</v>
      </c>
    </row>
    <row r="6" ht="15">
      <c r="A6" s="572"/>
    </row>
    <row r="7" ht="15">
      <c r="A7" s="575" t="s">
        <v>6855</v>
      </c>
    </row>
    <row r="8" ht="15">
      <c r="A8" s="575" t="s">
        <v>6856</v>
      </c>
    </row>
    <row r="9" ht="15">
      <c r="A9" s="572" t="s">
        <v>6857</v>
      </c>
    </row>
    <row r="10" ht="15">
      <c r="A10" s="572" t="s">
        <v>6858</v>
      </c>
    </row>
    <row r="11" ht="15">
      <c r="A11" s="575" t="s">
        <v>6859</v>
      </c>
    </row>
    <row r="12" ht="15">
      <c r="A12" s="572"/>
    </row>
    <row r="13" ht="15">
      <c r="A13" s="572"/>
    </row>
    <row r="15" ht="15">
      <c r="A15" s="574"/>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7030A0"/>
    <pageSetUpPr fitToPage="1"/>
  </sheetPr>
  <dimension ref="A1:F328"/>
  <sheetViews>
    <sheetView zoomScale="85" zoomScaleNormal="85" zoomScalePageLayoutView="0" workbookViewId="0" topLeftCell="A1">
      <pane ySplit="5" topLeftCell="A205" activePane="bottomLeft" state="frozen"/>
      <selection pane="topLeft" activeCell="A23" sqref="A23"/>
      <selection pane="bottomLeft" activeCell="B210" sqref="B210"/>
    </sheetView>
  </sheetViews>
  <sheetFormatPr defaultColWidth="9.140625" defaultRowHeight="15"/>
  <cols>
    <col min="1" max="1" width="14.00390625" style="0" bestFit="1" customWidth="1"/>
    <col min="2" max="2" width="25.57421875" style="0" customWidth="1"/>
    <col min="3" max="3" width="24.57421875" style="0" customWidth="1"/>
    <col min="4" max="4" width="19.7109375" style="0" bestFit="1" customWidth="1"/>
    <col min="5" max="5" width="26.00390625" style="0" customWidth="1"/>
    <col min="6" max="6" width="15.7109375" style="13" bestFit="1" customWidth="1"/>
  </cols>
  <sheetData>
    <row r="1" spans="1:6" ht="23.25">
      <c r="A1" s="75" t="s">
        <v>4271</v>
      </c>
      <c r="B1" s="55"/>
      <c r="C1" s="55"/>
      <c r="D1" s="55"/>
      <c r="E1" s="55"/>
      <c r="F1" s="140"/>
    </row>
    <row r="2" spans="1:6" ht="18.75">
      <c r="A2" s="76" t="s">
        <v>4272</v>
      </c>
      <c r="B2" s="56"/>
      <c r="C2" s="56"/>
      <c r="D2" s="56"/>
      <c r="E2" s="56"/>
      <c r="F2" s="141"/>
    </row>
    <row r="3" spans="1:6" ht="15">
      <c r="A3" s="59"/>
      <c r="B3" s="56"/>
      <c r="C3" s="56"/>
      <c r="D3" s="56"/>
      <c r="E3" s="56"/>
      <c r="F3" s="141"/>
    </row>
    <row r="4" spans="1:6" ht="15">
      <c r="A4" s="61"/>
      <c r="B4" s="57"/>
      <c r="C4" s="57"/>
      <c r="D4" s="57"/>
      <c r="E4" s="57"/>
      <c r="F4" s="142"/>
    </row>
    <row r="5" spans="1:6" ht="15">
      <c r="A5" s="2" t="s">
        <v>4218</v>
      </c>
      <c r="B5" s="4" t="s">
        <v>4219</v>
      </c>
      <c r="C5" s="1" t="s">
        <v>4220</v>
      </c>
      <c r="D5" s="1" t="s">
        <v>4221</v>
      </c>
      <c r="E5" t="s">
        <v>4225</v>
      </c>
      <c r="F5" s="3" t="s">
        <v>4270</v>
      </c>
    </row>
    <row r="6" spans="1:6" ht="15">
      <c r="A6" s="5" t="s">
        <v>4223</v>
      </c>
      <c r="B6" s="6" t="s">
        <v>4224</v>
      </c>
      <c r="C6" s="6" t="s">
        <v>4276</v>
      </c>
      <c r="D6" s="6" t="s">
        <v>3055</v>
      </c>
      <c r="E6" s="7"/>
      <c r="F6" s="8" t="s">
        <v>4231</v>
      </c>
    </row>
    <row r="7" spans="1:6" ht="15">
      <c r="A7" s="5" t="s">
        <v>4223</v>
      </c>
      <c r="B7" s="6" t="s">
        <v>4224</v>
      </c>
      <c r="C7" s="6" t="s">
        <v>4276</v>
      </c>
      <c r="D7" s="6" t="s">
        <v>3055</v>
      </c>
      <c r="E7" s="7"/>
      <c r="F7" s="8" t="s">
        <v>4229</v>
      </c>
    </row>
    <row r="8" spans="1:6" ht="15">
      <c r="A8" s="5" t="s">
        <v>4223</v>
      </c>
      <c r="B8" s="6" t="s">
        <v>4224</v>
      </c>
      <c r="C8" s="6" t="s">
        <v>4276</v>
      </c>
      <c r="D8" s="6" t="s">
        <v>3055</v>
      </c>
      <c r="E8" s="7"/>
      <c r="F8" s="8" t="s">
        <v>4232</v>
      </c>
    </row>
    <row r="9" spans="1:6" ht="15">
      <c r="A9" s="5" t="s">
        <v>4223</v>
      </c>
      <c r="B9" s="6" t="s">
        <v>4224</v>
      </c>
      <c r="C9" s="6" t="s">
        <v>4276</v>
      </c>
      <c r="D9" s="6" t="s">
        <v>3055</v>
      </c>
      <c r="E9" s="7"/>
      <c r="F9" s="8" t="s">
        <v>4234</v>
      </c>
    </row>
    <row r="10" spans="1:6" ht="15">
      <c r="A10" s="5" t="s">
        <v>4223</v>
      </c>
      <c r="B10" s="6" t="s">
        <v>4224</v>
      </c>
      <c r="C10" s="6" t="s">
        <v>4276</v>
      </c>
      <c r="D10" s="6" t="s">
        <v>3055</v>
      </c>
      <c r="E10" s="7"/>
      <c r="F10" s="8" t="s">
        <v>4257</v>
      </c>
    </row>
    <row r="11" spans="1:6" ht="15">
      <c r="A11" s="5" t="s">
        <v>4223</v>
      </c>
      <c r="B11" s="6" t="s">
        <v>4224</v>
      </c>
      <c r="C11" s="6" t="s">
        <v>4276</v>
      </c>
      <c r="D11" s="6" t="s">
        <v>3055</v>
      </c>
      <c r="E11" s="7"/>
      <c r="F11" s="8" t="s">
        <v>4238</v>
      </c>
    </row>
    <row r="12" spans="1:6" ht="15">
      <c r="A12" s="5" t="s">
        <v>4223</v>
      </c>
      <c r="B12" s="6" t="s">
        <v>4224</v>
      </c>
      <c r="C12" s="6" t="s">
        <v>4276</v>
      </c>
      <c r="D12" s="6" t="s">
        <v>3055</v>
      </c>
      <c r="E12" s="7"/>
      <c r="F12" s="8" t="s">
        <v>4258</v>
      </c>
    </row>
    <row r="13" spans="1:6" ht="15">
      <c r="A13" s="5" t="s">
        <v>4223</v>
      </c>
      <c r="B13" s="6" t="s">
        <v>4224</v>
      </c>
      <c r="C13" s="6" t="s">
        <v>4276</v>
      </c>
      <c r="D13" s="6" t="s">
        <v>3055</v>
      </c>
      <c r="E13" s="7"/>
      <c r="F13" s="8" t="s">
        <v>4239</v>
      </c>
    </row>
    <row r="14" spans="1:6" ht="15">
      <c r="A14" s="5" t="s">
        <v>4223</v>
      </c>
      <c r="B14" s="6" t="s">
        <v>4224</v>
      </c>
      <c r="C14" s="6" t="s">
        <v>4276</v>
      </c>
      <c r="D14" s="6" t="s">
        <v>3055</v>
      </c>
      <c r="E14" s="7"/>
      <c r="F14" s="8" t="s">
        <v>4247</v>
      </c>
    </row>
    <row r="15" spans="1:6" ht="15">
      <c r="A15" s="5" t="s">
        <v>4223</v>
      </c>
      <c r="B15" s="6" t="s">
        <v>4224</v>
      </c>
      <c r="C15" s="6" t="s">
        <v>4276</v>
      </c>
      <c r="D15" s="6" t="s">
        <v>3055</v>
      </c>
      <c r="E15" s="7"/>
      <c r="F15" s="8" t="s">
        <v>4248</v>
      </c>
    </row>
    <row r="16" spans="1:6" ht="15">
      <c r="A16" s="5" t="s">
        <v>4223</v>
      </c>
      <c r="B16" s="6" t="s">
        <v>4224</v>
      </c>
      <c r="C16" s="6" t="s">
        <v>4276</v>
      </c>
      <c r="D16" s="6" t="s">
        <v>3055</v>
      </c>
      <c r="E16" s="7"/>
      <c r="F16" s="8" t="s">
        <v>4249</v>
      </c>
    </row>
    <row r="17" spans="1:6" ht="15">
      <c r="A17" s="5" t="s">
        <v>4223</v>
      </c>
      <c r="B17" s="6" t="s">
        <v>4224</v>
      </c>
      <c r="C17" s="6" t="s">
        <v>4276</v>
      </c>
      <c r="D17" s="6" t="s">
        <v>3055</v>
      </c>
      <c r="E17" s="7"/>
      <c r="F17" s="8" t="s">
        <v>4259</v>
      </c>
    </row>
    <row r="18" spans="1:6" ht="15">
      <c r="A18" s="5" t="s">
        <v>4223</v>
      </c>
      <c r="B18" s="6" t="s">
        <v>4224</v>
      </c>
      <c r="C18" s="6" t="s">
        <v>4276</v>
      </c>
      <c r="D18" s="6" t="s">
        <v>3055</v>
      </c>
      <c r="E18" s="7"/>
      <c r="F18" s="8" t="s">
        <v>4253</v>
      </c>
    </row>
    <row r="19" spans="1:6" ht="15">
      <c r="A19" s="5" t="s">
        <v>4223</v>
      </c>
      <c r="B19" s="6" t="s">
        <v>4224</v>
      </c>
      <c r="C19" s="6" t="s">
        <v>4276</v>
      </c>
      <c r="D19" s="6" t="s">
        <v>3055</v>
      </c>
      <c r="E19" s="7"/>
      <c r="F19" s="8" t="s">
        <v>4260</v>
      </c>
    </row>
    <row r="20" spans="1:6" ht="30">
      <c r="A20" s="9" t="s">
        <v>6866</v>
      </c>
      <c r="B20" s="6" t="s">
        <v>447</v>
      </c>
      <c r="C20" s="6" t="s">
        <v>4276</v>
      </c>
      <c r="D20" s="6" t="s">
        <v>6867</v>
      </c>
      <c r="E20" s="7"/>
      <c r="F20" s="8" t="s">
        <v>4237</v>
      </c>
    </row>
    <row r="21" spans="1:6" ht="30">
      <c r="A21" s="9" t="s">
        <v>6866</v>
      </c>
      <c r="B21" s="6" t="s">
        <v>447</v>
      </c>
      <c r="C21" s="6" t="s">
        <v>4276</v>
      </c>
      <c r="D21" s="6" t="s">
        <v>6867</v>
      </c>
      <c r="E21" s="7"/>
      <c r="F21" s="8" t="s">
        <v>4263</v>
      </c>
    </row>
    <row r="22" spans="1:6" ht="30">
      <c r="A22" s="9" t="s">
        <v>6866</v>
      </c>
      <c r="B22" s="6" t="s">
        <v>447</v>
      </c>
      <c r="C22" s="6" t="s">
        <v>4276</v>
      </c>
      <c r="D22" s="6" t="s">
        <v>6867</v>
      </c>
      <c r="E22" s="7"/>
      <c r="F22" s="8" t="s">
        <v>4255</v>
      </c>
    </row>
    <row r="23" spans="1:6" ht="30">
      <c r="A23" s="9" t="s">
        <v>4273</v>
      </c>
      <c r="B23" s="10" t="s">
        <v>216</v>
      </c>
      <c r="C23" s="6" t="s">
        <v>3367</v>
      </c>
      <c r="D23" s="10" t="s">
        <v>217</v>
      </c>
      <c r="E23" s="7"/>
      <c r="F23" s="8" t="s">
        <v>4231</v>
      </c>
    </row>
    <row r="24" spans="1:6" ht="30">
      <c r="A24" s="9" t="s">
        <v>4273</v>
      </c>
      <c r="B24" s="10" t="s">
        <v>216</v>
      </c>
      <c r="C24" s="6" t="s">
        <v>3367</v>
      </c>
      <c r="D24" s="10" t="s">
        <v>217</v>
      </c>
      <c r="E24" s="7"/>
      <c r="F24" s="8" t="s">
        <v>4229</v>
      </c>
    </row>
    <row r="25" spans="1:6" ht="30">
      <c r="A25" s="9" t="s">
        <v>4273</v>
      </c>
      <c r="B25" s="10" t="s">
        <v>216</v>
      </c>
      <c r="C25" s="6" t="s">
        <v>3367</v>
      </c>
      <c r="D25" s="10" t="s">
        <v>217</v>
      </c>
      <c r="E25" s="7"/>
      <c r="F25" s="8" t="s">
        <v>4232</v>
      </c>
    </row>
    <row r="26" spans="1:6" ht="30">
      <c r="A26" s="9" t="s">
        <v>4273</v>
      </c>
      <c r="B26" s="10" t="s">
        <v>216</v>
      </c>
      <c r="C26" s="6" t="s">
        <v>3367</v>
      </c>
      <c r="D26" s="10" t="s">
        <v>217</v>
      </c>
      <c r="E26" s="7"/>
      <c r="F26" s="8" t="s">
        <v>4233</v>
      </c>
    </row>
    <row r="27" spans="1:6" ht="30">
      <c r="A27" s="9" t="s">
        <v>4273</v>
      </c>
      <c r="B27" s="10" t="s">
        <v>216</v>
      </c>
      <c r="C27" s="6" t="s">
        <v>3367</v>
      </c>
      <c r="D27" s="10" t="s">
        <v>217</v>
      </c>
      <c r="E27" s="7"/>
      <c r="F27" s="8" t="s">
        <v>4262</v>
      </c>
    </row>
    <row r="28" spans="1:6" ht="30">
      <c r="A28" s="9" t="s">
        <v>4273</v>
      </c>
      <c r="B28" s="10" t="s">
        <v>216</v>
      </c>
      <c r="C28" s="6" t="s">
        <v>3367</v>
      </c>
      <c r="D28" s="10" t="s">
        <v>217</v>
      </c>
      <c r="E28" s="7"/>
      <c r="F28" s="8" t="s">
        <v>4234</v>
      </c>
    </row>
    <row r="29" spans="1:6" ht="30">
      <c r="A29" s="9" t="s">
        <v>4273</v>
      </c>
      <c r="B29" s="10" t="s">
        <v>216</v>
      </c>
      <c r="C29" s="6" t="s">
        <v>3367</v>
      </c>
      <c r="D29" s="10" t="s">
        <v>217</v>
      </c>
      <c r="E29" s="7"/>
      <c r="F29" s="8" t="s">
        <v>4235</v>
      </c>
    </row>
    <row r="30" spans="1:6" ht="30">
      <c r="A30" s="9" t="s">
        <v>4273</v>
      </c>
      <c r="B30" s="10" t="s">
        <v>216</v>
      </c>
      <c r="C30" s="6" t="s">
        <v>3367</v>
      </c>
      <c r="D30" s="10" t="s">
        <v>217</v>
      </c>
      <c r="E30" s="7"/>
      <c r="F30" s="8" t="s">
        <v>4257</v>
      </c>
    </row>
    <row r="31" spans="1:6" ht="30">
      <c r="A31" s="9" t="s">
        <v>4273</v>
      </c>
      <c r="B31" s="10" t="s">
        <v>216</v>
      </c>
      <c r="C31" s="6" t="s">
        <v>3367</v>
      </c>
      <c r="D31" s="10" t="s">
        <v>217</v>
      </c>
      <c r="E31" s="7"/>
      <c r="F31" s="8" t="s">
        <v>4237</v>
      </c>
    </row>
    <row r="32" spans="1:6" ht="30">
      <c r="A32" s="9" t="s">
        <v>4273</v>
      </c>
      <c r="B32" s="10" t="s">
        <v>216</v>
      </c>
      <c r="C32" s="6" t="s">
        <v>3367</v>
      </c>
      <c r="D32" s="10" t="s">
        <v>217</v>
      </c>
      <c r="E32" s="7"/>
      <c r="F32" s="8" t="s">
        <v>4238</v>
      </c>
    </row>
    <row r="33" spans="1:6" ht="30">
      <c r="A33" s="9" t="s">
        <v>4273</v>
      </c>
      <c r="B33" s="10" t="s">
        <v>216</v>
      </c>
      <c r="C33" s="6" t="s">
        <v>3367</v>
      </c>
      <c r="D33" s="10" t="s">
        <v>217</v>
      </c>
      <c r="E33" s="7"/>
      <c r="F33" s="8" t="s">
        <v>4258</v>
      </c>
    </row>
    <row r="34" spans="1:6" ht="30">
      <c r="A34" s="9" t="s">
        <v>4273</v>
      </c>
      <c r="B34" s="10" t="s">
        <v>216</v>
      </c>
      <c r="C34" s="6" t="s">
        <v>3367</v>
      </c>
      <c r="D34" s="10" t="s">
        <v>217</v>
      </c>
      <c r="E34" s="7"/>
      <c r="F34" s="8" t="s">
        <v>4239</v>
      </c>
    </row>
    <row r="35" spans="1:6" ht="30">
      <c r="A35" s="9" t="s">
        <v>4273</v>
      </c>
      <c r="B35" s="10" t="s">
        <v>216</v>
      </c>
      <c r="C35" s="6" t="s">
        <v>3367</v>
      </c>
      <c r="D35" s="10" t="s">
        <v>217</v>
      </c>
      <c r="E35" s="7"/>
      <c r="F35" s="8" t="s">
        <v>4241</v>
      </c>
    </row>
    <row r="36" spans="1:6" ht="30">
      <c r="A36" s="9" t="s">
        <v>4273</v>
      </c>
      <c r="B36" s="10" t="s">
        <v>216</v>
      </c>
      <c r="C36" s="6" t="s">
        <v>3367</v>
      </c>
      <c r="D36" s="10" t="s">
        <v>217</v>
      </c>
      <c r="E36" s="7"/>
      <c r="F36" s="8" t="s">
        <v>4240</v>
      </c>
    </row>
    <row r="37" spans="1:6" ht="30">
      <c r="A37" s="9" t="s">
        <v>4273</v>
      </c>
      <c r="B37" s="10" t="s">
        <v>216</v>
      </c>
      <c r="C37" s="6" t="s">
        <v>3367</v>
      </c>
      <c r="D37" s="10" t="s">
        <v>217</v>
      </c>
      <c r="E37" s="7"/>
      <c r="F37" s="8" t="s">
        <v>4242</v>
      </c>
    </row>
    <row r="38" spans="1:6" ht="30">
      <c r="A38" s="9" t="s">
        <v>4273</v>
      </c>
      <c r="B38" s="10" t="s">
        <v>216</v>
      </c>
      <c r="C38" s="6" t="s">
        <v>3367</v>
      </c>
      <c r="D38" s="10" t="s">
        <v>217</v>
      </c>
      <c r="E38" s="7"/>
      <c r="F38" s="8" t="s">
        <v>4243</v>
      </c>
    </row>
    <row r="39" spans="1:6" ht="30">
      <c r="A39" s="9" t="s">
        <v>4273</v>
      </c>
      <c r="B39" s="10" t="s">
        <v>216</v>
      </c>
      <c r="C39" s="6" t="s">
        <v>3367</v>
      </c>
      <c r="D39" s="10" t="s">
        <v>217</v>
      </c>
      <c r="E39" s="7"/>
      <c r="F39" s="8" t="s">
        <v>4247</v>
      </c>
    </row>
    <row r="40" spans="1:6" ht="30">
      <c r="A40" s="9" t="s">
        <v>4273</v>
      </c>
      <c r="B40" s="10" t="s">
        <v>216</v>
      </c>
      <c r="C40" s="6" t="s">
        <v>3367</v>
      </c>
      <c r="D40" s="10" t="s">
        <v>217</v>
      </c>
      <c r="E40" s="7"/>
      <c r="F40" s="8" t="s">
        <v>4246</v>
      </c>
    </row>
    <row r="41" spans="1:6" ht="30">
      <c r="A41" s="9" t="s">
        <v>4273</v>
      </c>
      <c r="B41" s="10" t="s">
        <v>216</v>
      </c>
      <c r="C41" s="6" t="s">
        <v>3367</v>
      </c>
      <c r="D41" s="10" t="s">
        <v>217</v>
      </c>
      <c r="E41" s="7"/>
      <c r="F41" s="8" t="s">
        <v>4265</v>
      </c>
    </row>
    <row r="42" spans="1:6" ht="30">
      <c r="A42" s="9" t="s">
        <v>4273</v>
      </c>
      <c r="B42" s="10" t="s">
        <v>216</v>
      </c>
      <c r="C42" s="6" t="s">
        <v>3367</v>
      </c>
      <c r="D42" s="10" t="s">
        <v>217</v>
      </c>
      <c r="E42" s="7"/>
      <c r="F42" s="8" t="s">
        <v>4244</v>
      </c>
    </row>
    <row r="43" spans="1:6" ht="30">
      <c r="A43" s="9" t="s">
        <v>4273</v>
      </c>
      <c r="B43" s="10" t="s">
        <v>216</v>
      </c>
      <c r="C43" s="6" t="s">
        <v>3367</v>
      </c>
      <c r="D43" s="10" t="s">
        <v>217</v>
      </c>
      <c r="E43" s="7"/>
      <c r="F43" s="8" t="s">
        <v>4248</v>
      </c>
    </row>
    <row r="44" spans="1:6" ht="30">
      <c r="A44" s="9" t="s">
        <v>4273</v>
      </c>
      <c r="B44" s="10" t="s">
        <v>216</v>
      </c>
      <c r="C44" s="6" t="s">
        <v>3367</v>
      </c>
      <c r="D44" s="10" t="s">
        <v>217</v>
      </c>
      <c r="E44" s="7"/>
      <c r="F44" s="8" t="s">
        <v>4259</v>
      </c>
    </row>
    <row r="45" spans="1:6" ht="30">
      <c r="A45" s="9" t="s">
        <v>4273</v>
      </c>
      <c r="B45" s="10" t="s">
        <v>216</v>
      </c>
      <c r="C45" s="6" t="s">
        <v>3367</v>
      </c>
      <c r="D45" s="10" t="s">
        <v>217</v>
      </c>
      <c r="E45" s="7"/>
      <c r="F45" s="8" t="s">
        <v>4250</v>
      </c>
    </row>
    <row r="46" spans="1:6" ht="30">
      <c r="A46" s="9" t="s">
        <v>4273</v>
      </c>
      <c r="B46" s="10" t="s">
        <v>216</v>
      </c>
      <c r="C46" s="6" t="s">
        <v>3367</v>
      </c>
      <c r="D46" s="10" t="s">
        <v>217</v>
      </c>
      <c r="E46" s="7"/>
      <c r="F46" s="8" t="s">
        <v>4252</v>
      </c>
    </row>
    <row r="47" spans="1:6" ht="30">
      <c r="A47" s="9" t="s">
        <v>4273</v>
      </c>
      <c r="B47" s="10" t="s">
        <v>216</v>
      </c>
      <c r="C47" s="6" t="s">
        <v>3367</v>
      </c>
      <c r="D47" s="10" t="s">
        <v>217</v>
      </c>
      <c r="E47" s="7"/>
      <c r="F47" s="8" t="s">
        <v>4253</v>
      </c>
    </row>
    <row r="48" spans="1:6" ht="30">
      <c r="A48" s="9" t="s">
        <v>4273</v>
      </c>
      <c r="B48" s="10" t="s">
        <v>216</v>
      </c>
      <c r="C48" s="6" t="s">
        <v>3367</v>
      </c>
      <c r="D48" s="10" t="s">
        <v>217</v>
      </c>
      <c r="E48" s="7"/>
      <c r="F48" s="8" t="s">
        <v>4255</v>
      </c>
    </row>
    <row r="49" spans="1:6" ht="30">
      <c r="A49" s="9" t="s">
        <v>4273</v>
      </c>
      <c r="B49" s="10" t="s">
        <v>216</v>
      </c>
      <c r="C49" s="6" t="s">
        <v>3367</v>
      </c>
      <c r="D49" s="10" t="s">
        <v>217</v>
      </c>
      <c r="E49" s="7"/>
      <c r="F49" s="8" t="s">
        <v>4260</v>
      </c>
    </row>
    <row r="50" spans="1:6" ht="30">
      <c r="A50" s="9" t="s">
        <v>4273</v>
      </c>
      <c r="B50" s="10" t="s">
        <v>216</v>
      </c>
      <c r="C50" s="6" t="s">
        <v>3367</v>
      </c>
      <c r="D50" s="10" t="s">
        <v>217</v>
      </c>
      <c r="E50" s="7"/>
      <c r="F50" s="8" t="s">
        <v>1564</v>
      </c>
    </row>
    <row r="51" spans="1:6" ht="45">
      <c r="A51" s="9" t="s">
        <v>1538</v>
      </c>
      <c r="B51" s="10" t="s">
        <v>218</v>
      </c>
      <c r="C51" s="10" t="s">
        <v>4276</v>
      </c>
      <c r="D51" s="17" t="s">
        <v>219</v>
      </c>
      <c r="E51" s="7"/>
      <c r="F51" s="16" t="s">
        <v>4265</v>
      </c>
    </row>
    <row r="52" spans="1:6" ht="45">
      <c r="A52" s="9" t="s">
        <v>1538</v>
      </c>
      <c r="B52" s="10" t="s">
        <v>218</v>
      </c>
      <c r="C52" s="10" t="s">
        <v>4276</v>
      </c>
      <c r="D52" s="17" t="s">
        <v>219</v>
      </c>
      <c r="E52" s="7"/>
      <c r="F52" s="16" t="s">
        <v>4262</v>
      </c>
    </row>
    <row r="53" spans="1:6" ht="45">
      <c r="A53" s="9" t="s">
        <v>1538</v>
      </c>
      <c r="B53" s="10" t="s">
        <v>218</v>
      </c>
      <c r="C53" s="10" t="s">
        <v>4276</v>
      </c>
      <c r="D53" s="17" t="s">
        <v>219</v>
      </c>
      <c r="E53" s="7"/>
      <c r="F53" s="16" t="s">
        <v>4247</v>
      </c>
    </row>
    <row r="54" spans="1:6" ht="30">
      <c r="A54" s="9" t="s">
        <v>4222</v>
      </c>
      <c r="B54" s="10" t="s">
        <v>4776</v>
      </c>
      <c r="C54" s="10" t="s">
        <v>4777</v>
      </c>
      <c r="D54" s="6" t="s">
        <v>4778</v>
      </c>
      <c r="E54" s="7"/>
      <c r="F54" s="8" t="s">
        <v>4231</v>
      </c>
    </row>
    <row r="55" spans="1:6" ht="30">
      <c r="A55" s="9" t="s">
        <v>4222</v>
      </c>
      <c r="B55" s="10" t="s">
        <v>4776</v>
      </c>
      <c r="C55" s="10" t="s">
        <v>4777</v>
      </c>
      <c r="D55" s="6" t="s">
        <v>4778</v>
      </c>
      <c r="E55" s="7"/>
      <c r="F55" s="8" t="s">
        <v>4229</v>
      </c>
    </row>
    <row r="56" spans="1:6" ht="30">
      <c r="A56" s="9" t="s">
        <v>4222</v>
      </c>
      <c r="B56" s="10" t="s">
        <v>4776</v>
      </c>
      <c r="C56" s="10" t="s">
        <v>4777</v>
      </c>
      <c r="D56" s="6" t="s">
        <v>4778</v>
      </c>
      <c r="E56" s="7"/>
      <c r="F56" s="8" t="s">
        <v>4232</v>
      </c>
    </row>
    <row r="57" spans="1:6" ht="30">
      <c r="A57" s="9" t="s">
        <v>4222</v>
      </c>
      <c r="B57" s="10" t="s">
        <v>4776</v>
      </c>
      <c r="C57" s="10" t="s">
        <v>4777</v>
      </c>
      <c r="D57" s="6" t="s">
        <v>4778</v>
      </c>
      <c r="E57" s="7"/>
      <c r="F57" s="8" t="s">
        <v>4233</v>
      </c>
    </row>
    <row r="58" spans="1:6" ht="30">
      <c r="A58" s="9" t="s">
        <v>4222</v>
      </c>
      <c r="B58" s="10" t="s">
        <v>4776</v>
      </c>
      <c r="C58" s="10" t="s">
        <v>4777</v>
      </c>
      <c r="D58" s="6" t="s">
        <v>4778</v>
      </c>
      <c r="E58" s="7"/>
      <c r="F58" s="8" t="s">
        <v>4234</v>
      </c>
    </row>
    <row r="59" spans="1:6" ht="30">
      <c r="A59" s="9" t="s">
        <v>4222</v>
      </c>
      <c r="B59" s="10" t="s">
        <v>4776</v>
      </c>
      <c r="C59" s="10" t="s">
        <v>4777</v>
      </c>
      <c r="D59" s="6" t="s">
        <v>4778</v>
      </c>
      <c r="E59" s="7"/>
      <c r="F59" s="8" t="s">
        <v>4235</v>
      </c>
    </row>
    <row r="60" spans="1:6" ht="30">
      <c r="A60" s="9" t="s">
        <v>4222</v>
      </c>
      <c r="B60" s="10" t="s">
        <v>4776</v>
      </c>
      <c r="C60" s="10" t="s">
        <v>4777</v>
      </c>
      <c r="D60" s="6" t="s">
        <v>4778</v>
      </c>
      <c r="E60" s="7"/>
      <c r="F60" s="8" t="s">
        <v>4236</v>
      </c>
    </row>
    <row r="61" spans="1:6" ht="30">
      <c r="A61" s="9" t="s">
        <v>4222</v>
      </c>
      <c r="B61" s="10" t="s">
        <v>4776</v>
      </c>
      <c r="C61" s="10" t="s">
        <v>4777</v>
      </c>
      <c r="D61" s="6" t="s">
        <v>4778</v>
      </c>
      <c r="E61" s="7"/>
      <c r="F61" s="8" t="s">
        <v>4237</v>
      </c>
    </row>
    <row r="62" spans="1:6" ht="30">
      <c r="A62" s="9" t="s">
        <v>4222</v>
      </c>
      <c r="B62" s="10" t="s">
        <v>4776</v>
      </c>
      <c r="C62" s="10" t="s">
        <v>4777</v>
      </c>
      <c r="D62" s="6" t="s">
        <v>4778</v>
      </c>
      <c r="E62" s="7"/>
      <c r="F62" s="8" t="s">
        <v>4238</v>
      </c>
    </row>
    <row r="63" spans="1:6" ht="30">
      <c r="A63" s="9" t="s">
        <v>4222</v>
      </c>
      <c r="B63" s="10" t="s">
        <v>4776</v>
      </c>
      <c r="C63" s="10" t="s">
        <v>4777</v>
      </c>
      <c r="D63" s="6" t="s">
        <v>4778</v>
      </c>
      <c r="E63" s="7"/>
      <c r="F63" s="8" t="s">
        <v>4239</v>
      </c>
    </row>
    <row r="64" spans="1:6" ht="30">
      <c r="A64" s="9" t="s">
        <v>4222</v>
      </c>
      <c r="B64" s="10" t="s">
        <v>4776</v>
      </c>
      <c r="C64" s="10" t="s">
        <v>4777</v>
      </c>
      <c r="D64" s="6" t="s">
        <v>4778</v>
      </c>
      <c r="E64" s="7"/>
      <c r="F64" s="8" t="s">
        <v>4240</v>
      </c>
    </row>
    <row r="65" spans="1:6" ht="30">
      <c r="A65" s="9" t="s">
        <v>4222</v>
      </c>
      <c r="B65" s="10" t="s">
        <v>4776</v>
      </c>
      <c r="C65" s="10" t="s">
        <v>4777</v>
      </c>
      <c r="D65" s="6" t="s">
        <v>4778</v>
      </c>
      <c r="E65" s="7"/>
      <c r="F65" s="8" t="s">
        <v>4241</v>
      </c>
    </row>
    <row r="66" spans="1:6" ht="30">
      <c r="A66" s="9" t="s">
        <v>4222</v>
      </c>
      <c r="B66" s="10" t="s">
        <v>4776</v>
      </c>
      <c r="C66" s="10" t="s">
        <v>4777</v>
      </c>
      <c r="D66" s="6" t="s">
        <v>4778</v>
      </c>
      <c r="E66" s="7"/>
      <c r="F66" s="8" t="s">
        <v>4242</v>
      </c>
    </row>
    <row r="67" spans="1:6" ht="30">
      <c r="A67" s="9" t="s">
        <v>4222</v>
      </c>
      <c r="B67" s="10" t="s">
        <v>4776</v>
      </c>
      <c r="C67" s="10" t="s">
        <v>4777</v>
      </c>
      <c r="D67" s="6" t="s">
        <v>4778</v>
      </c>
      <c r="E67" s="7"/>
      <c r="F67" s="8" t="s">
        <v>4243</v>
      </c>
    </row>
    <row r="68" spans="1:6" ht="30">
      <c r="A68" s="9" t="s">
        <v>4222</v>
      </c>
      <c r="B68" s="10" t="s">
        <v>4776</v>
      </c>
      <c r="C68" s="10" t="s">
        <v>4777</v>
      </c>
      <c r="D68" s="6" t="s">
        <v>4778</v>
      </c>
      <c r="E68" s="7"/>
      <c r="F68" s="8" t="s">
        <v>4244</v>
      </c>
    </row>
    <row r="69" spans="1:6" ht="30">
      <c r="A69" s="9" t="s">
        <v>4222</v>
      </c>
      <c r="B69" s="10" t="s">
        <v>4776</v>
      </c>
      <c r="C69" s="10" t="s">
        <v>4777</v>
      </c>
      <c r="D69" s="6" t="s">
        <v>4778</v>
      </c>
      <c r="E69" s="7"/>
      <c r="F69" s="8" t="s">
        <v>4245</v>
      </c>
    </row>
    <row r="70" spans="1:6" ht="30">
      <c r="A70" s="9" t="s">
        <v>4222</v>
      </c>
      <c r="B70" s="10" t="s">
        <v>4776</v>
      </c>
      <c r="C70" s="10" t="s">
        <v>4777</v>
      </c>
      <c r="D70" s="6" t="s">
        <v>4778</v>
      </c>
      <c r="E70" s="7"/>
      <c r="F70" s="8" t="s">
        <v>4246</v>
      </c>
    </row>
    <row r="71" spans="1:6" ht="30">
      <c r="A71" s="9" t="s">
        <v>4222</v>
      </c>
      <c r="B71" s="10" t="s">
        <v>4776</v>
      </c>
      <c r="C71" s="10" t="s">
        <v>4777</v>
      </c>
      <c r="D71" s="6" t="s">
        <v>4778</v>
      </c>
      <c r="E71" s="7"/>
      <c r="F71" s="8" t="s">
        <v>4247</v>
      </c>
    </row>
    <row r="72" spans="1:6" ht="30">
      <c r="A72" s="9" t="s">
        <v>4222</v>
      </c>
      <c r="B72" s="10" t="s">
        <v>4776</v>
      </c>
      <c r="C72" s="10" t="s">
        <v>4777</v>
      </c>
      <c r="D72" s="6" t="s">
        <v>4778</v>
      </c>
      <c r="E72" s="7"/>
      <c r="F72" s="8" t="s">
        <v>4248</v>
      </c>
    </row>
    <row r="73" spans="1:6" ht="30">
      <c r="A73" s="9" t="s">
        <v>4222</v>
      </c>
      <c r="B73" s="10" t="s">
        <v>4776</v>
      </c>
      <c r="C73" s="10" t="s">
        <v>4777</v>
      </c>
      <c r="D73" s="6" t="s">
        <v>4778</v>
      </c>
      <c r="E73" s="7"/>
      <c r="F73" s="8" t="s">
        <v>4249</v>
      </c>
    </row>
    <row r="74" spans="1:6" ht="30">
      <c r="A74" s="9" t="s">
        <v>4222</v>
      </c>
      <c r="B74" s="10" t="s">
        <v>4776</v>
      </c>
      <c r="C74" s="10" t="s">
        <v>4777</v>
      </c>
      <c r="D74" s="6" t="s">
        <v>4778</v>
      </c>
      <c r="E74" s="7"/>
      <c r="F74" s="8" t="s">
        <v>4250</v>
      </c>
    </row>
    <row r="75" spans="1:6" ht="30">
      <c r="A75" s="9" t="s">
        <v>4222</v>
      </c>
      <c r="B75" s="10" t="s">
        <v>4776</v>
      </c>
      <c r="C75" s="10" t="s">
        <v>4777</v>
      </c>
      <c r="D75" s="6" t="s">
        <v>4778</v>
      </c>
      <c r="E75" s="7"/>
      <c r="F75" s="8" t="s">
        <v>4251</v>
      </c>
    </row>
    <row r="76" spans="1:6" ht="30">
      <c r="A76" s="9" t="s">
        <v>4222</v>
      </c>
      <c r="B76" s="10" t="s">
        <v>4776</v>
      </c>
      <c r="C76" s="10" t="s">
        <v>4777</v>
      </c>
      <c r="D76" s="6" t="s">
        <v>4778</v>
      </c>
      <c r="E76" s="7"/>
      <c r="F76" s="8" t="s">
        <v>4252</v>
      </c>
    </row>
    <row r="77" spans="1:6" ht="30">
      <c r="A77" s="9" t="s">
        <v>4222</v>
      </c>
      <c r="B77" s="10" t="s">
        <v>4776</v>
      </c>
      <c r="C77" s="10" t="s">
        <v>4777</v>
      </c>
      <c r="D77" s="6" t="s">
        <v>4778</v>
      </c>
      <c r="E77" s="7"/>
      <c r="F77" s="8" t="s">
        <v>4253</v>
      </c>
    </row>
    <row r="78" spans="1:6" ht="30">
      <c r="A78" s="9" t="s">
        <v>4222</v>
      </c>
      <c r="B78" s="10" t="s">
        <v>4776</v>
      </c>
      <c r="C78" s="10" t="s">
        <v>4777</v>
      </c>
      <c r="D78" s="6" t="s">
        <v>4778</v>
      </c>
      <c r="E78" s="7"/>
      <c r="F78" s="8" t="s">
        <v>4254</v>
      </c>
    </row>
    <row r="79" spans="1:6" ht="30">
      <c r="A79" s="9" t="s">
        <v>4222</v>
      </c>
      <c r="B79" s="10" t="s">
        <v>4776</v>
      </c>
      <c r="C79" s="10" t="s">
        <v>4777</v>
      </c>
      <c r="D79" s="6" t="s">
        <v>4778</v>
      </c>
      <c r="E79" s="7"/>
      <c r="F79" s="8" t="s">
        <v>4255</v>
      </c>
    </row>
    <row r="80" spans="1:6" ht="30">
      <c r="A80" s="9" t="s">
        <v>4222</v>
      </c>
      <c r="B80" s="10" t="s">
        <v>4776</v>
      </c>
      <c r="C80" s="10" t="s">
        <v>4777</v>
      </c>
      <c r="D80" s="6" t="s">
        <v>4778</v>
      </c>
      <c r="E80" s="7"/>
      <c r="F80" s="8" t="s">
        <v>4256</v>
      </c>
    </row>
    <row r="81" spans="1:6" ht="30">
      <c r="A81" s="9" t="s">
        <v>4222</v>
      </c>
      <c r="B81" s="10" t="s">
        <v>4776</v>
      </c>
      <c r="C81" s="10" t="s">
        <v>4777</v>
      </c>
      <c r="D81" s="6" t="s">
        <v>4778</v>
      </c>
      <c r="E81" s="7"/>
      <c r="F81" s="8" t="s">
        <v>4230</v>
      </c>
    </row>
    <row r="82" spans="1:6" ht="30">
      <c r="A82" s="9" t="s">
        <v>4222</v>
      </c>
      <c r="B82" s="10" t="s">
        <v>4776</v>
      </c>
      <c r="C82" s="10" t="s">
        <v>4777</v>
      </c>
      <c r="D82" s="6" t="s">
        <v>4778</v>
      </c>
      <c r="E82" s="7"/>
      <c r="F82" s="8" t="s">
        <v>4231</v>
      </c>
    </row>
    <row r="83" spans="1:6" ht="30">
      <c r="A83" s="9" t="s">
        <v>4222</v>
      </c>
      <c r="B83" s="10" t="s">
        <v>4776</v>
      </c>
      <c r="C83" s="10" t="s">
        <v>4777</v>
      </c>
      <c r="D83" s="6" t="s">
        <v>4778</v>
      </c>
      <c r="E83" s="7"/>
      <c r="F83" s="8" t="s">
        <v>4229</v>
      </c>
    </row>
    <row r="84" spans="1:6" ht="30">
      <c r="A84" s="9" t="s">
        <v>4222</v>
      </c>
      <c r="B84" s="10" t="s">
        <v>4776</v>
      </c>
      <c r="C84" s="10" t="s">
        <v>4777</v>
      </c>
      <c r="D84" s="6" t="s">
        <v>4778</v>
      </c>
      <c r="E84" s="7"/>
      <c r="F84" s="8" t="s">
        <v>4232</v>
      </c>
    </row>
    <row r="85" spans="1:6" ht="30">
      <c r="A85" s="9" t="s">
        <v>4222</v>
      </c>
      <c r="B85" s="10" t="s">
        <v>4776</v>
      </c>
      <c r="C85" s="10" t="s">
        <v>4777</v>
      </c>
      <c r="D85" s="6" t="s">
        <v>4778</v>
      </c>
      <c r="E85" s="7"/>
      <c r="F85" s="8" t="s">
        <v>4233</v>
      </c>
    </row>
    <row r="86" spans="1:6" ht="30">
      <c r="A86" s="9" t="s">
        <v>4222</v>
      </c>
      <c r="B86" s="10" t="s">
        <v>4776</v>
      </c>
      <c r="C86" s="10" t="s">
        <v>4777</v>
      </c>
      <c r="D86" s="6" t="s">
        <v>4778</v>
      </c>
      <c r="E86" s="7"/>
      <c r="F86" s="8" t="s">
        <v>4234</v>
      </c>
    </row>
    <row r="87" spans="1:6" ht="30">
      <c r="A87" s="9" t="s">
        <v>4222</v>
      </c>
      <c r="B87" s="10" t="s">
        <v>4776</v>
      </c>
      <c r="C87" s="10" t="s">
        <v>4777</v>
      </c>
      <c r="D87" s="6" t="s">
        <v>4778</v>
      </c>
      <c r="E87" s="7"/>
      <c r="F87" s="8" t="s">
        <v>4235</v>
      </c>
    </row>
    <row r="88" spans="1:6" ht="30">
      <c r="A88" s="9" t="s">
        <v>4222</v>
      </c>
      <c r="B88" s="10" t="s">
        <v>4776</v>
      </c>
      <c r="C88" s="10" t="s">
        <v>4777</v>
      </c>
      <c r="D88" s="6" t="s">
        <v>4778</v>
      </c>
      <c r="E88" s="7"/>
      <c r="F88" s="8" t="s">
        <v>4236</v>
      </c>
    </row>
    <row r="89" spans="1:6" ht="30">
      <c r="A89" s="9" t="s">
        <v>4222</v>
      </c>
      <c r="B89" s="10" t="s">
        <v>4776</v>
      </c>
      <c r="C89" s="10" t="s">
        <v>4777</v>
      </c>
      <c r="D89" s="6" t="s">
        <v>4778</v>
      </c>
      <c r="E89" s="7"/>
      <c r="F89" s="8" t="s">
        <v>4237</v>
      </c>
    </row>
    <row r="90" spans="1:6" ht="30">
      <c r="A90" s="9" t="s">
        <v>4222</v>
      </c>
      <c r="B90" s="10" t="s">
        <v>4776</v>
      </c>
      <c r="C90" s="10" t="s">
        <v>4777</v>
      </c>
      <c r="D90" s="6" t="s">
        <v>4778</v>
      </c>
      <c r="E90" s="7"/>
      <c r="F90" s="8" t="s">
        <v>4238</v>
      </c>
    </row>
    <row r="91" spans="1:6" ht="30">
      <c r="A91" s="9" t="s">
        <v>4222</v>
      </c>
      <c r="B91" s="10" t="s">
        <v>4776</v>
      </c>
      <c r="C91" s="10" t="s">
        <v>4777</v>
      </c>
      <c r="D91" s="6" t="s">
        <v>4778</v>
      </c>
      <c r="E91" s="7"/>
      <c r="F91" s="8" t="s">
        <v>4239</v>
      </c>
    </row>
    <row r="92" spans="1:6" ht="30">
      <c r="A92" s="9" t="s">
        <v>4222</v>
      </c>
      <c r="B92" s="10" t="s">
        <v>4776</v>
      </c>
      <c r="C92" s="10" t="s">
        <v>4777</v>
      </c>
      <c r="D92" s="6" t="s">
        <v>4778</v>
      </c>
      <c r="E92" s="7"/>
      <c r="F92" s="8" t="s">
        <v>4240</v>
      </c>
    </row>
    <row r="93" spans="1:6" ht="30">
      <c r="A93" s="9" t="s">
        <v>4222</v>
      </c>
      <c r="B93" s="10" t="s">
        <v>4776</v>
      </c>
      <c r="C93" s="10" t="s">
        <v>4777</v>
      </c>
      <c r="D93" s="6" t="s">
        <v>4778</v>
      </c>
      <c r="E93" s="7"/>
      <c r="F93" s="8" t="s">
        <v>4241</v>
      </c>
    </row>
    <row r="94" spans="1:6" ht="30">
      <c r="A94" s="9" t="s">
        <v>4222</v>
      </c>
      <c r="B94" s="10" t="s">
        <v>4776</v>
      </c>
      <c r="C94" s="10" t="s">
        <v>4777</v>
      </c>
      <c r="D94" s="6" t="s">
        <v>4778</v>
      </c>
      <c r="E94" s="7"/>
      <c r="F94" s="8" t="s">
        <v>4242</v>
      </c>
    </row>
    <row r="95" spans="1:6" ht="30">
      <c r="A95" s="9" t="s">
        <v>4222</v>
      </c>
      <c r="B95" s="10" t="s">
        <v>4776</v>
      </c>
      <c r="C95" s="10" t="s">
        <v>4777</v>
      </c>
      <c r="D95" s="6" t="s">
        <v>4778</v>
      </c>
      <c r="E95" s="7"/>
      <c r="F95" s="8" t="s">
        <v>4243</v>
      </c>
    </row>
    <row r="96" spans="1:6" ht="30">
      <c r="A96" s="9" t="s">
        <v>4222</v>
      </c>
      <c r="B96" s="10" t="s">
        <v>4776</v>
      </c>
      <c r="C96" s="10" t="s">
        <v>4777</v>
      </c>
      <c r="D96" s="6" t="s">
        <v>4778</v>
      </c>
      <c r="E96" s="7"/>
      <c r="F96" s="8" t="s">
        <v>4244</v>
      </c>
    </row>
    <row r="97" spans="1:6" ht="30">
      <c r="A97" s="9" t="s">
        <v>4222</v>
      </c>
      <c r="B97" s="10" t="s">
        <v>4776</v>
      </c>
      <c r="C97" s="10" t="s">
        <v>4777</v>
      </c>
      <c r="D97" s="6" t="s">
        <v>4778</v>
      </c>
      <c r="E97" s="7"/>
      <c r="F97" s="8" t="s">
        <v>4245</v>
      </c>
    </row>
    <row r="98" spans="1:6" ht="30">
      <c r="A98" s="9" t="s">
        <v>4222</v>
      </c>
      <c r="B98" s="10" t="s">
        <v>4776</v>
      </c>
      <c r="C98" s="10" t="s">
        <v>4777</v>
      </c>
      <c r="D98" s="6" t="s">
        <v>4778</v>
      </c>
      <c r="E98" s="7"/>
      <c r="F98" s="8" t="s">
        <v>4246</v>
      </c>
    </row>
    <row r="99" spans="1:6" ht="30">
      <c r="A99" s="9" t="s">
        <v>4222</v>
      </c>
      <c r="B99" s="10" t="s">
        <v>4776</v>
      </c>
      <c r="C99" s="10" t="s">
        <v>4777</v>
      </c>
      <c r="D99" s="6" t="s">
        <v>4778</v>
      </c>
      <c r="E99" s="7"/>
      <c r="F99" s="8" t="s">
        <v>4247</v>
      </c>
    </row>
    <row r="100" spans="1:6" ht="30">
      <c r="A100" s="9" t="s">
        <v>4222</v>
      </c>
      <c r="B100" s="10" t="s">
        <v>4776</v>
      </c>
      <c r="C100" s="10" t="s">
        <v>4777</v>
      </c>
      <c r="D100" s="6" t="s">
        <v>4778</v>
      </c>
      <c r="E100" s="7"/>
      <c r="F100" s="8" t="s">
        <v>4248</v>
      </c>
    </row>
    <row r="101" spans="1:6" ht="30">
      <c r="A101" s="9" t="s">
        <v>4222</v>
      </c>
      <c r="B101" s="10" t="s">
        <v>4776</v>
      </c>
      <c r="C101" s="10" t="s">
        <v>4777</v>
      </c>
      <c r="D101" s="6" t="s">
        <v>4778</v>
      </c>
      <c r="E101" s="7"/>
      <c r="F101" s="8" t="s">
        <v>4249</v>
      </c>
    </row>
    <row r="102" spans="1:6" ht="30">
      <c r="A102" s="9" t="s">
        <v>4222</v>
      </c>
      <c r="B102" s="10" t="s">
        <v>4776</v>
      </c>
      <c r="C102" s="10" t="s">
        <v>4777</v>
      </c>
      <c r="D102" s="6" t="s">
        <v>4778</v>
      </c>
      <c r="E102" s="7"/>
      <c r="F102" s="8" t="s">
        <v>4250</v>
      </c>
    </row>
    <row r="103" spans="1:6" ht="30">
      <c r="A103" s="9" t="s">
        <v>4222</v>
      </c>
      <c r="B103" s="10" t="s">
        <v>4776</v>
      </c>
      <c r="C103" s="10" t="s">
        <v>4777</v>
      </c>
      <c r="D103" s="6" t="s">
        <v>4778</v>
      </c>
      <c r="E103" s="7"/>
      <c r="F103" s="8" t="s">
        <v>4251</v>
      </c>
    </row>
    <row r="104" spans="1:6" ht="30">
      <c r="A104" s="9" t="s">
        <v>4222</v>
      </c>
      <c r="B104" s="10" t="s">
        <v>4776</v>
      </c>
      <c r="C104" s="10" t="s">
        <v>4777</v>
      </c>
      <c r="D104" s="6" t="s">
        <v>4778</v>
      </c>
      <c r="E104" s="7"/>
      <c r="F104" s="8" t="s">
        <v>4252</v>
      </c>
    </row>
    <row r="105" spans="1:6" ht="30">
      <c r="A105" s="9" t="s">
        <v>4222</v>
      </c>
      <c r="B105" s="10" t="s">
        <v>4776</v>
      </c>
      <c r="C105" s="10" t="s">
        <v>4777</v>
      </c>
      <c r="D105" s="6" t="s">
        <v>4778</v>
      </c>
      <c r="E105" s="7"/>
      <c r="F105" s="8" t="s">
        <v>4253</v>
      </c>
    </row>
    <row r="106" spans="1:6" ht="30">
      <c r="A106" s="9" t="s">
        <v>4222</v>
      </c>
      <c r="B106" s="10" t="s">
        <v>4776</v>
      </c>
      <c r="C106" s="10" t="s">
        <v>4777</v>
      </c>
      <c r="D106" s="6" t="s">
        <v>4778</v>
      </c>
      <c r="E106" s="7"/>
      <c r="F106" s="8" t="s">
        <v>4254</v>
      </c>
    </row>
    <row r="107" spans="1:6" ht="30">
      <c r="A107" s="9" t="s">
        <v>4222</v>
      </c>
      <c r="B107" s="10" t="s">
        <v>4776</v>
      </c>
      <c r="C107" s="10" t="s">
        <v>4777</v>
      </c>
      <c r="D107" s="6" t="s">
        <v>4778</v>
      </c>
      <c r="E107" s="7"/>
      <c r="F107" s="8" t="s">
        <v>4255</v>
      </c>
    </row>
    <row r="108" spans="1:6" ht="30">
      <c r="A108" s="9" t="s">
        <v>4222</v>
      </c>
      <c r="B108" s="10" t="s">
        <v>4776</v>
      </c>
      <c r="C108" s="10" t="s">
        <v>4777</v>
      </c>
      <c r="D108" s="6" t="s">
        <v>4778</v>
      </c>
      <c r="E108" s="7"/>
      <c r="F108" s="8" t="s">
        <v>4256</v>
      </c>
    </row>
    <row r="109" spans="1:6" ht="30">
      <c r="A109" s="9" t="s">
        <v>5690</v>
      </c>
      <c r="B109" s="10" t="s">
        <v>2978</v>
      </c>
      <c r="C109" s="10" t="s">
        <v>6011</v>
      </c>
      <c r="D109" s="6" t="s">
        <v>3056</v>
      </c>
      <c r="E109" s="163" t="s">
        <v>6012</v>
      </c>
      <c r="F109" s="164" t="s">
        <v>4230</v>
      </c>
    </row>
    <row r="110" spans="1:6" ht="30">
      <c r="A110" s="9" t="s">
        <v>5690</v>
      </c>
      <c r="B110" s="10" t="s">
        <v>2978</v>
      </c>
      <c r="C110" s="10" t="s">
        <v>6011</v>
      </c>
      <c r="D110" s="6" t="s">
        <v>3056</v>
      </c>
      <c r="E110" s="163" t="s">
        <v>6012</v>
      </c>
      <c r="F110" s="164" t="s">
        <v>5875</v>
      </c>
    </row>
    <row r="111" spans="1:6" ht="30">
      <c r="A111" s="9" t="s">
        <v>5690</v>
      </c>
      <c r="B111" s="10" t="s">
        <v>2978</v>
      </c>
      <c r="C111" s="10" t="s">
        <v>6011</v>
      </c>
      <c r="D111" s="6" t="s">
        <v>3056</v>
      </c>
      <c r="E111" s="163" t="s">
        <v>6012</v>
      </c>
      <c r="F111" s="164" t="s">
        <v>4231</v>
      </c>
    </row>
    <row r="112" spans="1:6" ht="30">
      <c r="A112" s="9" t="s">
        <v>5690</v>
      </c>
      <c r="B112" s="10" t="s">
        <v>2978</v>
      </c>
      <c r="C112" s="10" t="s">
        <v>6011</v>
      </c>
      <c r="D112" s="6" t="s">
        <v>3056</v>
      </c>
      <c r="E112" s="163" t="s">
        <v>6012</v>
      </c>
      <c r="F112" s="164" t="s">
        <v>4229</v>
      </c>
    </row>
    <row r="113" spans="1:6" ht="30">
      <c r="A113" s="9" t="s">
        <v>5690</v>
      </c>
      <c r="B113" s="10" t="s">
        <v>2978</v>
      </c>
      <c r="C113" s="10" t="s">
        <v>6011</v>
      </c>
      <c r="D113" s="6" t="s">
        <v>3056</v>
      </c>
      <c r="E113" s="163" t="s">
        <v>6012</v>
      </c>
      <c r="F113" s="164" t="s">
        <v>4232</v>
      </c>
    </row>
    <row r="114" spans="1:6" ht="30">
      <c r="A114" s="9" t="s">
        <v>5690</v>
      </c>
      <c r="B114" s="10" t="s">
        <v>2978</v>
      </c>
      <c r="C114" s="10" t="s">
        <v>6011</v>
      </c>
      <c r="D114" s="6" t="s">
        <v>3056</v>
      </c>
      <c r="E114" s="163" t="s">
        <v>6012</v>
      </c>
      <c r="F114" s="164" t="s">
        <v>4233</v>
      </c>
    </row>
    <row r="115" spans="1:6" ht="30">
      <c r="A115" s="9" t="s">
        <v>5690</v>
      </c>
      <c r="B115" s="10" t="s">
        <v>2978</v>
      </c>
      <c r="C115" s="10" t="s">
        <v>6011</v>
      </c>
      <c r="D115" s="6" t="s">
        <v>3056</v>
      </c>
      <c r="E115" s="163" t="s">
        <v>6012</v>
      </c>
      <c r="F115" s="164" t="s">
        <v>4234</v>
      </c>
    </row>
    <row r="116" spans="1:6" ht="30">
      <c r="A116" s="9" t="s">
        <v>5690</v>
      </c>
      <c r="B116" s="10" t="s">
        <v>2978</v>
      </c>
      <c r="C116" s="10" t="s">
        <v>6011</v>
      </c>
      <c r="D116" s="6" t="s">
        <v>3056</v>
      </c>
      <c r="E116" s="163" t="s">
        <v>6012</v>
      </c>
      <c r="F116" s="164" t="s">
        <v>4235</v>
      </c>
    </row>
    <row r="117" spans="1:6" ht="30">
      <c r="A117" s="9" t="s">
        <v>5690</v>
      </c>
      <c r="B117" s="10" t="s">
        <v>2978</v>
      </c>
      <c r="C117" s="10" t="s">
        <v>6011</v>
      </c>
      <c r="D117" s="6" t="s">
        <v>3056</v>
      </c>
      <c r="E117" s="163" t="s">
        <v>6012</v>
      </c>
      <c r="F117" s="164" t="s">
        <v>4236</v>
      </c>
    </row>
    <row r="118" spans="1:6" ht="30">
      <c r="A118" s="9" t="s">
        <v>5690</v>
      </c>
      <c r="B118" s="10" t="s">
        <v>2978</v>
      </c>
      <c r="C118" s="10" t="s">
        <v>6011</v>
      </c>
      <c r="D118" s="6" t="s">
        <v>3056</v>
      </c>
      <c r="E118" s="163" t="s">
        <v>6012</v>
      </c>
      <c r="F118" s="164" t="s">
        <v>4267</v>
      </c>
    </row>
    <row r="119" spans="1:6" ht="30">
      <c r="A119" s="9" t="s">
        <v>5690</v>
      </c>
      <c r="B119" s="10" t="s">
        <v>2978</v>
      </c>
      <c r="C119" s="10" t="s">
        <v>6011</v>
      </c>
      <c r="D119" s="6" t="s">
        <v>3056</v>
      </c>
      <c r="E119" s="163" t="s">
        <v>6012</v>
      </c>
      <c r="F119" s="164" t="s">
        <v>4237</v>
      </c>
    </row>
    <row r="120" spans="1:6" ht="30">
      <c r="A120" s="9" t="s">
        <v>5690</v>
      </c>
      <c r="B120" s="10" t="s">
        <v>2978</v>
      </c>
      <c r="C120" s="10" t="s">
        <v>6011</v>
      </c>
      <c r="D120" s="6" t="s">
        <v>3056</v>
      </c>
      <c r="E120" s="163" t="s">
        <v>6012</v>
      </c>
      <c r="F120" s="164" t="s">
        <v>4238</v>
      </c>
    </row>
    <row r="121" spans="1:6" ht="30">
      <c r="A121" s="9" t="s">
        <v>5690</v>
      </c>
      <c r="B121" s="10" t="s">
        <v>2978</v>
      </c>
      <c r="C121" s="10" t="s">
        <v>6011</v>
      </c>
      <c r="D121" s="6" t="s">
        <v>3056</v>
      </c>
      <c r="E121" s="163" t="s">
        <v>6012</v>
      </c>
      <c r="F121" s="164" t="s">
        <v>5906</v>
      </c>
    </row>
    <row r="122" spans="1:6" ht="30">
      <c r="A122" s="9" t="s">
        <v>5690</v>
      </c>
      <c r="B122" s="10" t="s">
        <v>2978</v>
      </c>
      <c r="C122" s="10" t="s">
        <v>6011</v>
      </c>
      <c r="D122" s="6" t="s">
        <v>3056</v>
      </c>
      <c r="E122" s="163" t="s">
        <v>6012</v>
      </c>
      <c r="F122" s="164" t="s">
        <v>4258</v>
      </c>
    </row>
    <row r="123" spans="1:6" ht="30">
      <c r="A123" s="9" t="s">
        <v>5690</v>
      </c>
      <c r="B123" s="10" t="s">
        <v>2978</v>
      </c>
      <c r="C123" s="10" t="s">
        <v>6011</v>
      </c>
      <c r="D123" s="6" t="s">
        <v>3056</v>
      </c>
      <c r="E123" s="163" t="s">
        <v>6012</v>
      </c>
      <c r="F123" s="164" t="s">
        <v>4239</v>
      </c>
    </row>
    <row r="124" spans="1:6" ht="30">
      <c r="A124" s="9" t="s">
        <v>5690</v>
      </c>
      <c r="B124" s="10" t="s">
        <v>2978</v>
      </c>
      <c r="C124" s="10" t="s">
        <v>6011</v>
      </c>
      <c r="D124" s="6" t="s">
        <v>3056</v>
      </c>
      <c r="E124" s="163" t="s">
        <v>6012</v>
      </c>
      <c r="F124" s="164" t="s">
        <v>4240</v>
      </c>
    </row>
    <row r="125" spans="1:6" ht="30">
      <c r="A125" s="9" t="s">
        <v>5690</v>
      </c>
      <c r="B125" s="10" t="s">
        <v>2978</v>
      </c>
      <c r="C125" s="10" t="s">
        <v>6011</v>
      </c>
      <c r="D125" s="6" t="s">
        <v>3056</v>
      </c>
      <c r="E125" s="163" t="s">
        <v>6012</v>
      </c>
      <c r="F125" s="164" t="s">
        <v>4241</v>
      </c>
    </row>
    <row r="126" spans="1:6" ht="30">
      <c r="A126" s="9" t="s">
        <v>5690</v>
      </c>
      <c r="B126" s="10" t="s">
        <v>2978</v>
      </c>
      <c r="C126" s="10" t="s">
        <v>6011</v>
      </c>
      <c r="D126" s="6" t="s">
        <v>3056</v>
      </c>
      <c r="E126" s="163" t="s">
        <v>6012</v>
      </c>
      <c r="F126" s="165" t="s">
        <v>6013</v>
      </c>
    </row>
    <row r="127" spans="1:6" ht="30">
      <c r="A127" s="9" t="s">
        <v>5690</v>
      </c>
      <c r="B127" s="10" t="s">
        <v>2978</v>
      </c>
      <c r="C127" s="10" t="s">
        <v>6011</v>
      </c>
      <c r="D127" s="6" t="s">
        <v>3056</v>
      </c>
      <c r="E127" s="163" t="s">
        <v>6012</v>
      </c>
      <c r="F127" s="164" t="s">
        <v>4242</v>
      </c>
    </row>
    <row r="128" spans="1:6" ht="30">
      <c r="A128" s="9" t="s">
        <v>5690</v>
      </c>
      <c r="B128" s="10" t="s">
        <v>2978</v>
      </c>
      <c r="C128" s="10" t="s">
        <v>6011</v>
      </c>
      <c r="D128" s="6" t="s">
        <v>3056</v>
      </c>
      <c r="E128" s="163" t="s">
        <v>6012</v>
      </c>
      <c r="F128" s="164" t="s">
        <v>4263</v>
      </c>
    </row>
    <row r="129" spans="1:6" ht="30">
      <c r="A129" s="9" t="s">
        <v>5690</v>
      </c>
      <c r="B129" s="10" t="s">
        <v>2978</v>
      </c>
      <c r="C129" s="10" t="s">
        <v>6011</v>
      </c>
      <c r="D129" s="6" t="s">
        <v>3056</v>
      </c>
      <c r="E129" s="163" t="s">
        <v>6012</v>
      </c>
      <c r="F129" s="164" t="s">
        <v>5925</v>
      </c>
    </row>
    <row r="130" spans="1:6" ht="30">
      <c r="A130" s="9" t="s">
        <v>5690</v>
      </c>
      <c r="B130" s="10" t="s">
        <v>2978</v>
      </c>
      <c r="C130" s="10" t="s">
        <v>6011</v>
      </c>
      <c r="D130" s="6" t="s">
        <v>3056</v>
      </c>
      <c r="E130" s="163" t="s">
        <v>6012</v>
      </c>
      <c r="F130" s="164" t="s">
        <v>5929</v>
      </c>
    </row>
    <row r="131" spans="1:6" ht="30">
      <c r="A131" s="9" t="s">
        <v>5690</v>
      </c>
      <c r="B131" s="10" t="s">
        <v>2978</v>
      </c>
      <c r="C131" s="10" t="s">
        <v>6011</v>
      </c>
      <c r="D131" s="6" t="s">
        <v>3056</v>
      </c>
      <c r="E131" s="163" t="s">
        <v>6012</v>
      </c>
      <c r="F131" s="164" t="s">
        <v>4244</v>
      </c>
    </row>
    <row r="132" spans="1:6" ht="30">
      <c r="A132" s="9" t="s">
        <v>5690</v>
      </c>
      <c r="B132" s="10" t="s">
        <v>2978</v>
      </c>
      <c r="C132" s="10" t="s">
        <v>6011</v>
      </c>
      <c r="D132" s="6" t="s">
        <v>3056</v>
      </c>
      <c r="E132" s="163" t="s">
        <v>6012</v>
      </c>
      <c r="F132" s="164" t="s">
        <v>4245</v>
      </c>
    </row>
    <row r="133" spans="1:6" ht="30">
      <c r="A133" s="9" t="s">
        <v>5690</v>
      </c>
      <c r="B133" s="10" t="s">
        <v>2978</v>
      </c>
      <c r="C133" s="10" t="s">
        <v>6011</v>
      </c>
      <c r="D133" s="6" t="s">
        <v>3056</v>
      </c>
      <c r="E133" s="163" t="s">
        <v>6012</v>
      </c>
      <c r="F133" s="164" t="s">
        <v>4246</v>
      </c>
    </row>
    <row r="134" spans="1:6" ht="30">
      <c r="A134" s="9" t="s">
        <v>5690</v>
      </c>
      <c r="B134" s="10" t="s">
        <v>2978</v>
      </c>
      <c r="C134" s="10" t="s">
        <v>6011</v>
      </c>
      <c r="D134" s="6" t="s">
        <v>3056</v>
      </c>
      <c r="E134" s="163" t="s">
        <v>6012</v>
      </c>
      <c r="F134" s="164" t="s">
        <v>4268</v>
      </c>
    </row>
    <row r="135" spans="1:6" ht="30">
      <c r="A135" s="9" t="s">
        <v>5690</v>
      </c>
      <c r="B135" s="10" t="s">
        <v>2978</v>
      </c>
      <c r="C135" s="10" t="s">
        <v>6011</v>
      </c>
      <c r="D135" s="6" t="s">
        <v>3056</v>
      </c>
      <c r="E135" s="163" t="s">
        <v>6012</v>
      </c>
      <c r="F135" s="164" t="s">
        <v>4247</v>
      </c>
    </row>
    <row r="136" spans="1:6" ht="30">
      <c r="A136" s="9" t="s">
        <v>5690</v>
      </c>
      <c r="B136" s="10" t="s">
        <v>2978</v>
      </c>
      <c r="C136" s="10" t="s">
        <v>6011</v>
      </c>
      <c r="D136" s="6" t="s">
        <v>3056</v>
      </c>
      <c r="E136" s="163" t="s">
        <v>6012</v>
      </c>
      <c r="F136" s="164" t="s">
        <v>5943</v>
      </c>
    </row>
    <row r="137" spans="1:6" ht="30">
      <c r="A137" s="9" t="s">
        <v>5690</v>
      </c>
      <c r="B137" s="10" t="s">
        <v>2978</v>
      </c>
      <c r="C137" s="10" t="s">
        <v>6011</v>
      </c>
      <c r="D137" s="6" t="s">
        <v>3056</v>
      </c>
      <c r="E137" s="163" t="s">
        <v>6012</v>
      </c>
      <c r="F137" s="164" t="s">
        <v>5944</v>
      </c>
    </row>
    <row r="138" spans="1:6" ht="30">
      <c r="A138" s="9" t="s">
        <v>5690</v>
      </c>
      <c r="B138" s="10" t="s">
        <v>2978</v>
      </c>
      <c r="C138" s="10" t="s">
        <v>6011</v>
      </c>
      <c r="D138" s="6" t="s">
        <v>3056</v>
      </c>
      <c r="E138" s="163" t="s">
        <v>6012</v>
      </c>
      <c r="F138" s="164" t="s">
        <v>4248</v>
      </c>
    </row>
    <row r="139" spans="1:6" ht="30">
      <c r="A139" s="9" t="s">
        <v>5690</v>
      </c>
      <c r="B139" s="10" t="s">
        <v>2978</v>
      </c>
      <c r="C139" s="10" t="s">
        <v>6011</v>
      </c>
      <c r="D139" s="6" t="s">
        <v>3056</v>
      </c>
      <c r="E139" s="163" t="s">
        <v>6012</v>
      </c>
      <c r="F139" s="164" t="s">
        <v>4249</v>
      </c>
    </row>
    <row r="140" spans="1:6" ht="30">
      <c r="A140" s="9" t="s">
        <v>5690</v>
      </c>
      <c r="B140" s="10" t="s">
        <v>2978</v>
      </c>
      <c r="C140" s="10" t="s">
        <v>6011</v>
      </c>
      <c r="D140" s="6" t="s">
        <v>3056</v>
      </c>
      <c r="E140" s="163" t="s">
        <v>6012</v>
      </c>
      <c r="F140" s="164" t="s">
        <v>4259</v>
      </c>
    </row>
    <row r="141" spans="1:6" ht="30">
      <c r="A141" s="9" t="s">
        <v>5690</v>
      </c>
      <c r="B141" s="10" t="s">
        <v>2978</v>
      </c>
      <c r="C141" s="10" t="s">
        <v>6011</v>
      </c>
      <c r="D141" s="6" t="s">
        <v>3056</v>
      </c>
      <c r="E141" s="163" t="s">
        <v>6012</v>
      </c>
      <c r="F141" s="164" t="s">
        <v>4250</v>
      </c>
    </row>
    <row r="142" spans="1:6" ht="30">
      <c r="A142" s="9" t="s">
        <v>5690</v>
      </c>
      <c r="B142" s="10" t="s">
        <v>2978</v>
      </c>
      <c r="C142" s="10" t="s">
        <v>6011</v>
      </c>
      <c r="D142" s="6" t="s">
        <v>3056</v>
      </c>
      <c r="E142" s="163" t="s">
        <v>6012</v>
      </c>
      <c r="F142" s="164" t="s">
        <v>4251</v>
      </c>
    </row>
    <row r="143" spans="1:6" ht="30">
      <c r="A143" s="9" t="s">
        <v>5690</v>
      </c>
      <c r="B143" s="10" t="s">
        <v>2978</v>
      </c>
      <c r="C143" s="10" t="s">
        <v>6011</v>
      </c>
      <c r="D143" s="6" t="s">
        <v>3056</v>
      </c>
      <c r="E143" s="163" t="s">
        <v>6012</v>
      </c>
      <c r="F143" s="164" t="s">
        <v>4261</v>
      </c>
    </row>
    <row r="144" spans="1:6" ht="30">
      <c r="A144" s="9" t="s">
        <v>5690</v>
      </c>
      <c r="B144" s="10" t="s">
        <v>2978</v>
      </c>
      <c r="C144" s="10" t="s">
        <v>6011</v>
      </c>
      <c r="D144" s="6" t="s">
        <v>3056</v>
      </c>
      <c r="E144" s="163" t="s">
        <v>6012</v>
      </c>
      <c r="F144" s="164" t="s">
        <v>5962</v>
      </c>
    </row>
    <row r="145" spans="1:6" ht="30">
      <c r="A145" s="9" t="s">
        <v>5690</v>
      </c>
      <c r="B145" s="10" t="s">
        <v>2978</v>
      </c>
      <c r="C145" s="10" t="s">
        <v>6011</v>
      </c>
      <c r="D145" s="6" t="s">
        <v>3056</v>
      </c>
      <c r="E145" s="163" t="s">
        <v>6012</v>
      </c>
      <c r="F145" s="164" t="s">
        <v>5968</v>
      </c>
    </row>
    <row r="146" spans="1:6" ht="30">
      <c r="A146" s="9" t="s">
        <v>5690</v>
      </c>
      <c r="B146" s="10" t="s">
        <v>2978</v>
      </c>
      <c r="C146" s="10" t="s">
        <v>6011</v>
      </c>
      <c r="D146" s="6" t="s">
        <v>3056</v>
      </c>
      <c r="E146" s="163" t="s">
        <v>6012</v>
      </c>
      <c r="F146" s="164" t="s">
        <v>5972</v>
      </c>
    </row>
    <row r="147" spans="1:6" ht="30">
      <c r="A147" s="9" t="s">
        <v>5690</v>
      </c>
      <c r="B147" s="10" t="s">
        <v>2978</v>
      </c>
      <c r="C147" s="10" t="s">
        <v>6011</v>
      </c>
      <c r="D147" s="6" t="s">
        <v>3056</v>
      </c>
      <c r="E147" s="163" t="s">
        <v>6012</v>
      </c>
      <c r="F147" s="164" t="s">
        <v>5975</v>
      </c>
    </row>
    <row r="148" spans="1:6" ht="30">
      <c r="A148" s="9" t="s">
        <v>5690</v>
      </c>
      <c r="B148" s="10" t="s">
        <v>2978</v>
      </c>
      <c r="C148" s="10" t="s">
        <v>6011</v>
      </c>
      <c r="D148" s="6" t="s">
        <v>3056</v>
      </c>
      <c r="E148" s="163" t="s">
        <v>6012</v>
      </c>
      <c r="F148" s="164" t="s">
        <v>4253</v>
      </c>
    </row>
    <row r="149" spans="1:6" ht="30">
      <c r="A149" s="9" t="s">
        <v>5690</v>
      </c>
      <c r="B149" s="10" t="s">
        <v>2978</v>
      </c>
      <c r="C149" s="10" t="s">
        <v>6011</v>
      </c>
      <c r="D149" s="6" t="s">
        <v>3056</v>
      </c>
      <c r="E149" s="163" t="s">
        <v>6012</v>
      </c>
      <c r="F149" s="164" t="s">
        <v>4254</v>
      </c>
    </row>
    <row r="150" spans="1:6" ht="30">
      <c r="A150" s="9" t="s">
        <v>5690</v>
      </c>
      <c r="B150" s="10" t="s">
        <v>2978</v>
      </c>
      <c r="C150" s="10" t="s">
        <v>6011</v>
      </c>
      <c r="D150" s="6" t="s">
        <v>3056</v>
      </c>
      <c r="E150" s="163" t="s">
        <v>6012</v>
      </c>
      <c r="F150" s="164" t="s">
        <v>4255</v>
      </c>
    </row>
    <row r="151" spans="1:6" ht="30">
      <c r="A151" s="9" t="s">
        <v>5690</v>
      </c>
      <c r="B151" s="10" t="s">
        <v>2978</v>
      </c>
      <c r="C151" s="10" t="s">
        <v>6011</v>
      </c>
      <c r="D151" s="6" t="s">
        <v>3056</v>
      </c>
      <c r="E151" s="163" t="s">
        <v>6012</v>
      </c>
      <c r="F151" s="164" t="s">
        <v>4260</v>
      </c>
    </row>
    <row r="152" spans="1:6" ht="30">
      <c r="A152" s="9" t="s">
        <v>5690</v>
      </c>
      <c r="B152" s="10" t="s">
        <v>2978</v>
      </c>
      <c r="C152" s="10" t="s">
        <v>6011</v>
      </c>
      <c r="D152" s="6" t="s">
        <v>3056</v>
      </c>
      <c r="E152" s="163" t="s">
        <v>6012</v>
      </c>
      <c r="F152" s="164" t="s">
        <v>4256</v>
      </c>
    </row>
    <row r="153" spans="1:6" ht="15">
      <c r="A153" s="9" t="s">
        <v>7025</v>
      </c>
      <c r="B153" s="10" t="s">
        <v>7026</v>
      </c>
      <c r="C153" s="10" t="s">
        <v>7013</v>
      </c>
      <c r="D153" s="8" t="s">
        <v>7027</v>
      </c>
      <c r="E153" s="7"/>
      <c r="F153" s="8" t="s">
        <v>4230</v>
      </c>
    </row>
    <row r="154" spans="1:6" ht="15">
      <c r="A154" s="9" t="s">
        <v>7025</v>
      </c>
      <c r="B154" s="10" t="s">
        <v>7026</v>
      </c>
      <c r="C154" s="10" t="s">
        <v>7013</v>
      </c>
      <c r="D154" s="8" t="s">
        <v>7027</v>
      </c>
      <c r="E154" s="7"/>
      <c r="F154" s="8" t="s">
        <v>5875</v>
      </c>
    </row>
    <row r="155" spans="1:6" ht="15">
      <c r="A155" s="9" t="s">
        <v>7025</v>
      </c>
      <c r="B155" s="10" t="s">
        <v>7026</v>
      </c>
      <c r="C155" s="10" t="s">
        <v>7013</v>
      </c>
      <c r="D155" s="8" t="s">
        <v>7027</v>
      </c>
      <c r="E155" s="7"/>
      <c r="F155" s="8" t="s">
        <v>4232</v>
      </c>
    </row>
    <row r="156" spans="1:6" ht="15">
      <c r="A156" s="9" t="s">
        <v>7025</v>
      </c>
      <c r="B156" s="10" t="s">
        <v>7026</v>
      </c>
      <c r="C156" s="10" t="s">
        <v>7013</v>
      </c>
      <c r="D156" s="8" t="s">
        <v>7027</v>
      </c>
      <c r="E156" s="7"/>
      <c r="F156" s="8" t="s">
        <v>4234</v>
      </c>
    </row>
    <row r="157" spans="1:6" ht="15">
      <c r="A157" s="9" t="s">
        <v>7025</v>
      </c>
      <c r="B157" s="10" t="s">
        <v>7026</v>
      </c>
      <c r="C157" s="10" t="s">
        <v>7013</v>
      </c>
      <c r="D157" s="8" t="s">
        <v>7027</v>
      </c>
      <c r="E157" s="7"/>
      <c r="F157" s="8" t="s">
        <v>4235</v>
      </c>
    </row>
    <row r="158" spans="1:6" ht="15">
      <c r="A158" s="9" t="s">
        <v>7025</v>
      </c>
      <c r="B158" s="10" t="s">
        <v>7026</v>
      </c>
      <c r="C158" s="10" t="s">
        <v>7013</v>
      </c>
      <c r="D158" s="8" t="s">
        <v>7027</v>
      </c>
      <c r="E158" s="7"/>
      <c r="F158" s="8" t="s">
        <v>4236</v>
      </c>
    </row>
    <row r="159" spans="1:6" ht="15">
      <c r="A159" s="9" t="s">
        <v>7025</v>
      </c>
      <c r="B159" s="10" t="s">
        <v>7026</v>
      </c>
      <c r="C159" s="10" t="s">
        <v>7013</v>
      </c>
      <c r="D159" s="8" t="s">
        <v>7027</v>
      </c>
      <c r="E159" s="7"/>
      <c r="F159" s="8" t="s">
        <v>4267</v>
      </c>
    </row>
    <row r="160" spans="1:6" ht="15">
      <c r="A160" s="9" t="s">
        <v>7025</v>
      </c>
      <c r="B160" s="10" t="s">
        <v>7026</v>
      </c>
      <c r="C160" s="10" t="s">
        <v>7013</v>
      </c>
      <c r="D160" s="8" t="s">
        <v>7027</v>
      </c>
      <c r="E160" s="7"/>
      <c r="F160" s="8" t="s">
        <v>4237</v>
      </c>
    </row>
    <row r="161" spans="1:6" ht="15">
      <c r="A161" s="9" t="s">
        <v>7025</v>
      </c>
      <c r="B161" s="10" t="s">
        <v>7026</v>
      </c>
      <c r="C161" s="10" t="s">
        <v>7013</v>
      </c>
      <c r="D161" s="8" t="s">
        <v>7027</v>
      </c>
      <c r="E161" s="7"/>
      <c r="F161" s="8" t="s">
        <v>4238</v>
      </c>
    </row>
    <row r="162" spans="1:6" ht="15">
      <c r="A162" s="9" t="s">
        <v>7025</v>
      </c>
      <c r="B162" s="10" t="s">
        <v>7026</v>
      </c>
      <c r="C162" s="10" t="s">
        <v>7013</v>
      </c>
      <c r="D162" s="8" t="s">
        <v>7027</v>
      </c>
      <c r="E162" s="7"/>
      <c r="F162" s="8" t="s">
        <v>5906</v>
      </c>
    </row>
    <row r="163" spans="1:6" ht="15">
      <c r="A163" s="9" t="s">
        <v>7025</v>
      </c>
      <c r="B163" s="10" t="s">
        <v>7026</v>
      </c>
      <c r="C163" s="10" t="s">
        <v>7013</v>
      </c>
      <c r="D163" s="8" t="s">
        <v>7027</v>
      </c>
      <c r="E163" s="7"/>
      <c r="F163" s="8" t="s">
        <v>4258</v>
      </c>
    </row>
    <row r="164" spans="1:6" ht="15">
      <c r="A164" s="9" t="s">
        <v>7025</v>
      </c>
      <c r="B164" s="10" t="s">
        <v>7026</v>
      </c>
      <c r="C164" s="10" t="s">
        <v>7013</v>
      </c>
      <c r="D164" s="8" t="s">
        <v>7027</v>
      </c>
      <c r="E164" s="7"/>
      <c r="F164" s="8" t="s">
        <v>4239</v>
      </c>
    </row>
    <row r="165" spans="1:6" ht="15">
      <c r="A165" s="9" t="s">
        <v>7025</v>
      </c>
      <c r="B165" s="10" t="s">
        <v>7026</v>
      </c>
      <c r="C165" s="10" t="s">
        <v>7013</v>
      </c>
      <c r="D165" s="8" t="s">
        <v>7027</v>
      </c>
      <c r="E165" s="7"/>
      <c r="F165" s="8" t="s">
        <v>4241</v>
      </c>
    </row>
    <row r="166" spans="1:6" ht="15">
      <c r="A166" s="9" t="s">
        <v>7025</v>
      </c>
      <c r="B166" s="10" t="s">
        <v>7026</v>
      </c>
      <c r="C166" s="10" t="s">
        <v>7013</v>
      </c>
      <c r="D166" s="8" t="s">
        <v>7027</v>
      </c>
      <c r="E166" s="7"/>
      <c r="F166" s="8" t="s">
        <v>4242</v>
      </c>
    </row>
    <row r="167" spans="1:6" ht="15">
      <c r="A167" s="9" t="s">
        <v>7025</v>
      </c>
      <c r="B167" s="10" t="s">
        <v>7026</v>
      </c>
      <c r="C167" s="10" t="s">
        <v>7013</v>
      </c>
      <c r="D167" s="8" t="s">
        <v>7027</v>
      </c>
      <c r="E167" s="7"/>
      <c r="F167" s="8" t="s">
        <v>4243</v>
      </c>
    </row>
    <row r="168" spans="1:6" ht="15">
      <c r="A168" s="9" t="s">
        <v>7025</v>
      </c>
      <c r="B168" s="10" t="s">
        <v>7026</v>
      </c>
      <c r="C168" s="10" t="s">
        <v>7013</v>
      </c>
      <c r="D168" s="8" t="s">
        <v>7027</v>
      </c>
      <c r="E168" s="7"/>
      <c r="F168" s="8" t="s">
        <v>5929</v>
      </c>
    </row>
    <row r="169" spans="1:6" ht="15">
      <c r="A169" s="9" t="s">
        <v>7025</v>
      </c>
      <c r="B169" s="10" t="s">
        <v>7026</v>
      </c>
      <c r="C169" s="10" t="s">
        <v>7013</v>
      </c>
      <c r="D169" s="8" t="s">
        <v>7027</v>
      </c>
      <c r="E169" s="7"/>
      <c r="F169" s="8" t="s">
        <v>4244</v>
      </c>
    </row>
    <row r="170" spans="1:6" ht="15">
      <c r="A170" s="9" t="s">
        <v>7025</v>
      </c>
      <c r="B170" s="10" t="s">
        <v>7026</v>
      </c>
      <c r="C170" s="10" t="s">
        <v>7013</v>
      </c>
      <c r="D170" s="8" t="s">
        <v>7027</v>
      </c>
      <c r="E170" s="7"/>
      <c r="F170" s="8" t="s">
        <v>4245</v>
      </c>
    </row>
    <row r="171" spans="1:6" ht="15">
      <c r="A171" s="9" t="s">
        <v>7025</v>
      </c>
      <c r="B171" s="10" t="s">
        <v>7026</v>
      </c>
      <c r="C171" s="10" t="s">
        <v>7013</v>
      </c>
      <c r="D171" s="8" t="s">
        <v>7027</v>
      </c>
      <c r="E171" s="7"/>
      <c r="F171" s="8" t="s">
        <v>4246</v>
      </c>
    </row>
    <row r="172" spans="1:6" ht="15">
      <c r="A172" s="9" t="s">
        <v>7025</v>
      </c>
      <c r="B172" s="10" t="s">
        <v>7026</v>
      </c>
      <c r="C172" s="10" t="s">
        <v>7013</v>
      </c>
      <c r="D172" s="8" t="s">
        <v>7027</v>
      </c>
      <c r="E172" s="7"/>
      <c r="F172" s="8" t="s">
        <v>4247</v>
      </c>
    </row>
    <row r="173" spans="1:6" ht="15">
      <c r="A173" s="9" t="s">
        <v>7025</v>
      </c>
      <c r="B173" s="10" t="s">
        <v>7026</v>
      </c>
      <c r="C173" s="10" t="s">
        <v>7013</v>
      </c>
      <c r="D173" s="8" t="s">
        <v>7027</v>
      </c>
      <c r="E173" s="7"/>
      <c r="F173" s="8" t="s">
        <v>4265</v>
      </c>
    </row>
    <row r="174" spans="1:6" ht="15">
      <c r="A174" s="9" t="s">
        <v>7025</v>
      </c>
      <c r="B174" s="10" t="s">
        <v>7026</v>
      </c>
      <c r="C174" s="10" t="s">
        <v>7013</v>
      </c>
      <c r="D174" s="8" t="s">
        <v>7027</v>
      </c>
      <c r="E174" s="7"/>
      <c r="F174" s="8" t="s">
        <v>4248</v>
      </c>
    </row>
    <row r="175" spans="1:6" ht="15">
      <c r="A175" s="9" t="s">
        <v>7025</v>
      </c>
      <c r="B175" s="10" t="s">
        <v>7026</v>
      </c>
      <c r="C175" s="10" t="s">
        <v>7013</v>
      </c>
      <c r="D175" s="8" t="s">
        <v>7027</v>
      </c>
      <c r="E175" s="7"/>
      <c r="F175" s="8" t="s">
        <v>4249</v>
      </c>
    </row>
    <row r="176" spans="1:6" ht="15">
      <c r="A176" s="9" t="s">
        <v>7025</v>
      </c>
      <c r="B176" s="10" t="s">
        <v>7026</v>
      </c>
      <c r="C176" s="10" t="s">
        <v>7013</v>
      </c>
      <c r="D176" s="8" t="s">
        <v>7027</v>
      </c>
      <c r="E176" s="7"/>
      <c r="F176" s="8" t="s">
        <v>4250</v>
      </c>
    </row>
    <row r="177" spans="1:6" ht="15">
      <c r="A177" s="9" t="s">
        <v>7025</v>
      </c>
      <c r="B177" s="10" t="s">
        <v>7026</v>
      </c>
      <c r="C177" s="10" t="s">
        <v>7013</v>
      </c>
      <c r="D177" s="8" t="s">
        <v>7027</v>
      </c>
      <c r="E177" s="7"/>
      <c r="F177" s="8" t="s">
        <v>4261</v>
      </c>
    </row>
    <row r="178" spans="1:6" ht="15">
      <c r="A178" s="9" t="s">
        <v>7025</v>
      </c>
      <c r="B178" s="10" t="s">
        <v>7026</v>
      </c>
      <c r="C178" s="10" t="s">
        <v>7013</v>
      </c>
      <c r="D178" s="8" t="s">
        <v>7027</v>
      </c>
      <c r="E178" s="7"/>
      <c r="F178" s="8" t="s">
        <v>4252</v>
      </c>
    </row>
    <row r="179" spans="1:6" ht="15">
      <c r="A179" s="9" t="s">
        <v>7025</v>
      </c>
      <c r="B179" s="10" t="s">
        <v>7026</v>
      </c>
      <c r="C179" s="10" t="s">
        <v>7013</v>
      </c>
      <c r="D179" s="8" t="s">
        <v>7027</v>
      </c>
      <c r="E179" s="7"/>
      <c r="F179" s="8" t="s">
        <v>4255</v>
      </c>
    </row>
    <row r="180" spans="1:6" ht="15">
      <c r="A180" s="9" t="s">
        <v>7025</v>
      </c>
      <c r="B180" s="10" t="s">
        <v>7026</v>
      </c>
      <c r="C180" s="10" t="s">
        <v>7013</v>
      </c>
      <c r="D180" s="8" t="s">
        <v>7027</v>
      </c>
      <c r="E180" s="7"/>
      <c r="F180" s="8" t="s">
        <v>4260</v>
      </c>
    </row>
    <row r="181" spans="1:6" ht="15">
      <c r="A181" s="9" t="s">
        <v>7025</v>
      </c>
      <c r="B181" s="10" t="s">
        <v>7026</v>
      </c>
      <c r="C181" s="10" t="s">
        <v>7013</v>
      </c>
      <c r="D181" s="8" t="s">
        <v>7027</v>
      </c>
      <c r="E181" s="7"/>
      <c r="F181" s="8" t="s">
        <v>4256</v>
      </c>
    </row>
    <row r="182" spans="1:6" ht="45">
      <c r="A182" s="5" t="s">
        <v>4228</v>
      </c>
      <c r="B182" s="6" t="s">
        <v>710</v>
      </c>
      <c r="C182" s="6" t="s">
        <v>4226</v>
      </c>
      <c r="D182" s="6" t="s">
        <v>6865</v>
      </c>
      <c r="E182" s="7"/>
      <c r="F182" s="8" t="s">
        <v>4229</v>
      </c>
    </row>
    <row r="183" spans="1:6" ht="45">
      <c r="A183" s="5" t="s">
        <v>4228</v>
      </c>
      <c r="B183" s="6" t="s">
        <v>710</v>
      </c>
      <c r="C183" s="6" t="s">
        <v>4226</v>
      </c>
      <c r="D183" s="6" t="s">
        <v>6865</v>
      </c>
      <c r="E183" s="7"/>
      <c r="F183" s="8" t="s">
        <v>4232</v>
      </c>
    </row>
    <row r="184" spans="1:6" ht="45">
      <c r="A184" s="5" t="s">
        <v>4228</v>
      </c>
      <c r="B184" s="6" t="s">
        <v>710</v>
      </c>
      <c r="C184" s="6" t="s">
        <v>4226</v>
      </c>
      <c r="D184" s="6" t="s">
        <v>6865</v>
      </c>
      <c r="E184" s="7"/>
      <c r="F184" s="8" t="s">
        <v>4262</v>
      </c>
    </row>
    <row r="185" spans="1:6" ht="45">
      <c r="A185" s="5" t="s">
        <v>4228</v>
      </c>
      <c r="B185" s="6" t="s">
        <v>710</v>
      </c>
      <c r="C185" s="6" t="s">
        <v>4226</v>
      </c>
      <c r="D185" s="6" t="s">
        <v>6865</v>
      </c>
      <c r="E185" s="7"/>
      <c r="F185" s="8" t="s">
        <v>4234</v>
      </c>
    </row>
    <row r="186" spans="1:6" ht="45">
      <c r="A186" s="5" t="s">
        <v>4228</v>
      </c>
      <c r="B186" s="6" t="s">
        <v>710</v>
      </c>
      <c r="C186" s="6" t="s">
        <v>4226</v>
      </c>
      <c r="D186" s="6" t="s">
        <v>6865</v>
      </c>
      <c r="E186" s="7"/>
      <c r="F186" s="8" t="s">
        <v>4235</v>
      </c>
    </row>
    <row r="187" spans="1:6" ht="45">
      <c r="A187" s="5" t="s">
        <v>4228</v>
      </c>
      <c r="B187" s="6" t="s">
        <v>710</v>
      </c>
      <c r="C187" s="6" t="s">
        <v>4226</v>
      </c>
      <c r="D187" s="6" t="s">
        <v>6865</v>
      </c>
      <c r="E187" s="7"/>
      <c r="F187" s="8" t="s">
        <v>4237</v>
      </c>
    </row>
    <row r="188" spans="1:6" ht="45">
      <c r="A188" s="5" t="s">
        <v>4228</v>
      </c>
      <c r="B188" s="6" t="s">
        <v>710</v>
      </c>
      <c r="C188" s="6" t="s">
        <v>4226</v>
      </c>
      <c r="D188" s="6" t="s">
        <v>6865</v>
      </c>
      <c r="E188" s="7"/>
      <c r="F188" s="8" t="s">
        <v>4240</v>
      </c>
    </row>
    <row r="189" spans="1:6" ht="45">
      <c r="A189" s="5" t="s">
        <v>4228</v>
      </c>
      <c r="B189" s="6" t="s">
        <v>710</v>
      </c>
      <c r="C189" s="6" t="s">
        <v>4226</v>
      </c>
      <c r="D189" s="6" t="s">
        <v>6865</v>
      </c>
      <c r="E189" s="7"/>
      <c r="F189" s="8" t="s">
        <v>4244</v>
      </c>
    </row>
    <row r="190" spans="1:6" ht="45">
      <c r="A190" s="5" t="s">
        <v>4228</v>
      </c>
      <c r="B190" s="6" t="s">
        <v>710</v>
      </c>
      <c r="C190" s="6" t="s">
        <v>4226</v>
      </c>
      <c r="D190" s="6" t="s">
        <v>6865</v>
      </c>
      <c r="E190" s="7"/>
      <c r="F190" s="8" t="s">
        <v>4246</v>
      </c>
    </row>
    <row r="191" spans="1:6" ht="45">
      <c r="A191" s="5" t="s">
        <v>4228</v>
      </c>
      <c r="B191" s="6" t="s">
        <v>710</v>
      </c>
      <c r="C191" s="6" t="s">
        <v>4226</v>
      </c>
      <c r="D191" s="6" t="s">
        <v>6865</v>
      </c>
      <c r="E191" s="7"/>
      <c r="F191" s="8" t="s">
        <v>4247</v>
      </c>
    </row>
    <row r="192" spans="1:6" ht="45">
      <c r="A192" s="5" t="s">
        <v>4228</v>
      </c>
      <c r="B192" s="6" t="s">
        <v>710</v>
      </c>
      <c r="C192" s="6" t="s">
        <v>4226</v>
      </c>
      <c r="D192" s="6" t="s">
        <v>6865</v>
      </c>
      <c r="E192" s="7"/>
      <c r="F192" s="8" t="s">
        <v>4265</v>
      </c>
    </row>
    <row r="193" spans="1:6" ht="45">
      <c r="A193" s="5" t="s">
        <v>4228</v>
      </c>
      <c r="B193" s="6" t="s">
        <v>710</v>
      </c>
      <c r="C193" s="6" t="s">
        <v>4226</v>
      </c>
      <c r="D193" s="6" t="s">
        <v>6865</v>
      </c>
      <c r="E193" s="7"/>
      <c r="F193" s="8" t="s">
        <v>4250</v>
      </c>
    </row>
    <row r="194" spans="1:6" ht="45">
      <c r="A194" s="5" t="s">
        <v>4228</v>
      </c>
      <c r="B194" s="6" t="s">
        <v>710</v>
      </c>
      <c r="C194" s="6" t="s">
        <v>4226</v>
      </c>
      <c r="D194" s="6" t="s">
        <v>6865</v>
      </c>
      <c r="E194" s="7"/>
      <c r="F194" s="8" t="s">
        <v>4252</v>
      </c>
    </row>
    <row r="195" spans="1:6" ht="45">
      <c r="A195" s="5" t="s">
        <v>4228</v>
      </c>
      <c r="B195" s="6" t="s">
        <v>710</v>
      </c>
      <c r="C195" s="6" t="s">
        <v>4226</v>
      </c>
      <c r="D195" s="6" t="s">
        <v>6865</v>
      </c>
      <c r="E195" s="7"/>
      <c r="F195" s="8" t="s">
        <v>4253</v>
      </c>
    </row>
    <row r="196" spans="1:6" ht="45">
      <c r="A196" s="5" t="s">
        <v>4228</v>
      </c>
      <c r="B196" s="6" t="s">
        <v>710</v>
      </c>
      <c r="C196" s="6" t="s">
        <v>4226</v>
      </c>
      <c r="D196" s="6" t="s">
        <v>6865</v>
      </c>
      <c r="E196" s="7"/>
      <c r="F196" s="8" t="s">
        <v>4255</v>
      </c>
    </row>
    <row r="197" spans="1:6" ht="30">
      <c r="A197" s="5" t="s">
        <v>2510</v>
      </c>
      <c r="B197" s="6" t="s">
        <v>2511</v>
      </c>
      <c r="C197" s="6" t="s">
        <v>2512</v>
      </c>
      <c r="D197" s="6" t="s">
        <v>2513</v>
      </c>
      <c r="E197" s="163" t="s">
        <v>6012</v>
      </c>
      <c r="F197" s="8" t="s">
        <v>3077</v>
      </c>
    </row>
    <row r="198" spans="1:6" ht="30">
      <c r="A198" s="5" t="s">
        <v>2510</v>
      </c>
      <c r="B198" s="6" t="s">
        <v>2511</v>
      </c>
      <c r="C198" s="6" t="s">
        <v>2512</v>
      </c>
      <c r="D198" s="6" t="s">
        <v>2513</v>
      </c>
      <c r="E198" s="163" t="s">
        <v>6012</v>
      </c>
      <c r="F198" s="8" t="s">
        <v>4230</v>
      </c>
    </row>
    <row r="199" spans="1:6" ht="30">
      <c r="A199" s="5" t="s">
        <v>2510</v>
      </c>
      <c r="B199" s="6" t="s">
        <v>2511</v>
      </c>
      <c r="C199" s="6" t="s">
        <v>2512</v>
      </c>
      <c r="D199" s="6" t="s">
        <v>2513</v>
      </c>
      <c r="E199" s="163" t="s">
        <v>6012</v>
      </c>
      <c r="F199" s="8" t="s">
        <v>5875</v>
      </c>
    </row>
    <row r="200" spans="1:6" ht="30">
      <c r="A200" s="5" t="s">
        <v>2510</v>
      </c>
      <c r="B200" s="6" t="s">
        <v>2511</v>
      </c>
      <c r="C200" s="6" t="s">
        <v>2512</v>
      </c>
      <c r="D200" s="6" t="s">
        <v>2513</v>
      </c>
      <c r="E200" s="163" t="s">
        <v>6012</v>
      </c>
      <c r="F200" s="8" t="s">
        <v>4231</v>
      </c>
    </row>
    <row r="201" spans="1:6" ht="30">
      <c r="A201" s="5" t="s">
        <v>2510</v>
      </c>
      <c r="B201" s="6" t="s">
        <v>2511</v>
      </c>
      <c r="C201" s="6" t="s">
        <v>2512</v>
      </c>
      <c r="D201" s="6" t="s">
        <v>2513</v>
      </c>
      <c r="E201" s="163" t="s">
        <v>6012</v>
      </c>
      <c r="F201" s="8" t="s">
        <v>4229</v>
      </c>
    </row>
    <row r="202" spans="1:6" ht="30">
      <c r="A202" s="5" t="s">
        <v>2510</v>
      </c>
      <c r="B202" s="6" t="s">
        <v>2511</v>
      </c>
      <c r="C202" s="6" t="s">
        <v>2512</v>
      </c>
      <c r="D202" s="6" t="s">
        <v>2513</v>
      </c>
      <c r="E202" s="163" t="s">
        <v>6012</v>
      </c>
      <c r="F202" s="8" t="s">
        <v>4232</v>
      </c>
    </row>
    <row r="203" spans="1:6" ht="30">
      <c r="A203" s="5" t="s">
        <v>2510</v>
      </c>
      <c r="B203" s="6" t="s">
        <v>2511</v>
      </c>
      <c r="C203" s="6" t="s">
        <v>2512</v>
      </c>
      <c r="D203" s="6" t="s">
        <v>2513</v>
      </c>
      <c r="E203" s="163" t="s">
        <v>6012</v>
      </c>
      <c r="F203" s="8" t="s">
        <v>4233</v>
      </c>
    </row>
    <row r="204" spans="1:6" ht="30">
      <c r="A204" s="5" t="s">
        <v>2510</v>
      </c>
      <c r="B204" s="6" t="s">
        <v>2511</v>
      </c>
      <c r="C204" s="6" t="s">
        <v>2512</v>
      </c>
      <c r="D204" s="6" t="s">
        <v>2513</v>
      </c>
      <c r="E204" s="163" t="s">
        <v>6012</v>
      </c>
      <c r="F204" s="8" t="s">
        <v>4262</v>
      </c>
    </row>
    <row r="205" spans="1:6" ht="30">
      <c r="A205" s="5" t="s">
        <v>2510</v>
      </c>
      <c r="B205" s="6" t="s">
        <v>2511</v>
      </c>
      <c r="C205" s="6" t="s">
        <v>2512</v>
      </c>
      <c r="D205" s="6" t="s">
        <v>2513</v>
      </c>
      <c r="E205" s="163" t="s">
        <v>6012</v>
      </c>
      <c r="F205" s="8" t="s">
        <v>4266</v>
      </c>
    </row>
    <row r="206" spans="1:6" ht="30">
      <c r="A206" s="5" t="s">
        <v>2510</v>
      </c>
      <c r="B206" s="6" t="s">
        <v>2511</v>
      </c>
      <c r="C206" s="6" t="s">
        <v>2512</v>
      </c>
      <c r="D206" s="6" t="s">
        <v>2513</v>
      </c>
      <c r="E206" s="163" t="s">
        <v>6012</v>
      </c>
      <c r="F206" s="8" t="s">
        <v>4234</v>
      </c>
    </row>
    <row r="207" spans="1:6" ht="30">
      <c r="A207" s="5" t="s">
        <v>2510</v>
      </c>
      <c r="B207" s="6" t="s">
        <v>2511</v>
      </c>
      <c r="C207" s="6" t="s">
        <v>2512</v>
      </c>
      <c r="D207" s="6" t="s">
        <v>2513</v>
      </c>
      <c r="E207" s="163" t="s">
        <v>6012</v>
      </c>
      <c r="F207" s="8" t="s">
        <v>4235</v>
      </c>
    </row>
    <row r="208" spans="1:6" ht="30">
      <c r="A208" s="5" t="s">
        <v>2510</v>
      </c>
      <c r="B208" s="6" t="s">
        <v>2511</v>
      </c>
      <c r="C208" s="6" t="s">
        <v>2512</v>
      </c>
      <c r="D208" s="6" t="s">
        <v>2513</v>
      </c>
      <c r="E208" s="163" t="s">
        <v>6012</v>
      </c>
      <c r="F208" s="8" t="s">
        <v>4257</v>
      </c>
    </row>
    <row r="209" spans="1:6" ht="30">
      <c r="A209" s="5" t="s">
        <v>2510</v>
      </c>
      <c r="B209" s="6" t="s">
        <v>2511</v>
      </c>
      <c r="C209" s="6" t="s">
        <v>2512</v>
      </c>
      <c r="D209" s="6" t="s">
        <v>2513</v>
      </c>
      <c r="E209" s="163" t="s">
        <v>6012</v>
      </c>
      <c r="F209" s="8" t="s">
        <v>4236</v>
      </c>
    </row>
    <row r="210" spans="1:6" ht="30">
      <c r="A210" s="5" t="s">
        <v>2510</v>
      </c>
      <c r="B210" s="6" t="s">
        <v>2511</v>
      </c>
      <c r="C210" s="6" t="s">
        <v>2512</v>
      </c>
      <c r="D210" s="6" t="s">
        <v>2513</v>
      </c>
      <c r="E210" s="163" t="s">
        <v>6012</v>
      </c>
      <c r="F210" s="8" t="s">
        <v>4237</v>
      </c>
    </row>
    <row r="211" spans="1:6" ht="30">
      <c r="A211" s="5" t="s">
        <v>2510</v>
      </c>
      <c r="B211" s="6" t="s">
        <v>2511</v>
      </c>
      <c r="C211" s="6" t="s">
        <v>2512</v>
      </c>
      <c r="D211" s="6" t="s">
        <v>2513</v>
      </c>
      <c r="E211" s="163" t="s">
        <v>6012</v>
      </c>
      <c r="F211" s="8" t="s">
        <v>4238</v>
      </c>
    </row>
    <row r="212" spans="1:6" ht="30">
      <c r="A212" s="5" t="s">
        <v>2510</v>
      </c>
      <c r="B212" s="6" t="s">
        <v>2511</v>
      </c>
      <c r="C212" s="6" t="s">
        <v>2512</v>
      </c>
      <c r="D212" s="6" t="s">
        <v>2513</v>
      </c>
      <c r="E212" s="163" t="s">
        <v>6012</v>
      </c>
      <c r="F212" s="8" t="s">
        <v>5906</v>
      </c>
    </row>
    <row r="213" spans="1:6" ht="30">
      <c r="A213" s="5" t="s">
        <v>2510</v>
      </c>
      <c r="B213" s="6" t="s">
        <v>2511</v>
      </c>
      <c r="C213" s="6" t="s">
        <v>2512</v>
      </c>
      <c r="D213" s="6" t="s">
        <v>2513</v>
      </c>
      <c r="E213" s="163" t="s">
        <v>6012</v>
      </c>
      <c r="F213" s="8" t="s">
        <v>4258</v>
      </c>
    </row>
    <row r="214" spans="1:6" ht="30">
      <c r="A214" s="5" t="s">
        <v>2510</v>
      </c>
      <c r="B214" s="6" t="s">
        <v>2511</v>
      </c>
      <c r="C214" s="6" t="s">
        <v>2512</v>
      </c>
      <c r="D214" s="6" t="s">
        <v>2513</v>
      </c>
      <c r="E214" s="163" t="s">
        <v>6012</v>
      </c>
      <c r="F214" s="8" t="s">
        <v>4239</v>
      </c>
    </row>
    <row r="215" spans="1:6" ht="30">
      <c r="A215" s="5" t="s">
        <v>2510</v>
      </c>
      <c r="B215" s="6" t="s">
        <v>2511</v>
      </c>
      <c r="C215" s="6" t="s">
        <v>2512</v>
      </c>
      <c r="D215" s="6" t="s">
        <v>2513</v>
      </c>
      <c r="E215" s="163" t="s">
        <v>6012</v>
      </c>
      <c r="F215" s="8" t="s">
        <v>4240</v>
      </c>
    </row>
    <row r="216" spans="1:6" ht="30">
      <c r="A216" s="5" t="s">
        <v>2510</v>
      </c>
      <c r="B216" s="6" t="s">
        <v>2511</v>
      </c>
      <c r="C216" s="6" t="s">
        <v>2512</v>
      </c>
      <c r="D216" s="6" t="s">
        <v>2513</v>
      </c>
      <c r="E216" s="163" t="s">
        <v>6012</v>
      </c>
      <c r="F216" s="8" t="s">
        <v>4241</v>
      </c>
    </row>
    <row r="217" spans="1:6" ht="30">
      <c r="A217" s="5" t="s">
        <v>2510</v>
      </c>
      <c r="B217" s="6" t="s">
        <v>2511</v>
      </c>
      <c r="C217" s="6" t="s">
        <v>2512</v>
      </c>
      <c r="D217" s="6" t="s">
        <v>2513</v>
      </c>
      <c r="E217" s="163" t="s">
        <v>6012</v>
      </c>
      <c r="F217" s="8" t="s">
        <v>1371</v>
      </c>
    </row>
    <row r="218" spans="1:6" ht="30">
      <c r="A218" s="5" t="s">
        <v>2510</v>
      </c>
      <c r="B218" s="6" t="s">
        <v>2511</v>
      </c>
      <c r="C218" s="6" t="s">
        <v>2512</v>
      </c>
      <c r="D218" s="6" t="s">
        <v>2513</v>
      </c>
      <c r="E218" s="163" t="s">
        <v>6012</v>
      </c>
      <c r="F218" s="8" t="s">
        <v>4242</v>
      </c>
    </row>
    <row r="219" spans="1:6" ht="30">
      <c r="A219" s="5" t="s">
        <v>2510</v>
      </c>
      <c r="B219" s="6" t="s">
        <v>2511</v>
      </c>
      <c r="C219" s="6" t="s">
        <v>2512</v>
      </c>
      <c r="D219" s="6" t="s">
        <v>2513</v>
      </c>
      <c r="E219" s="163" t="s">
        <v>6012</v>
      </c>
      <c r="F219" s="8" t="s">
        <v>4263</v>
      </c>
    </row>
    <row r="220" spans="1:6" ht="30">
      <c r="A220" s="5" t="s">
        <v>2510</v>
      </c>
      <c r="B220" s="6" t="s">
        <v>2511</v>
      </c>
      <c r="C220" s="6" t="s">
        <v>2512</v>
      </c>
      <c r="D220" s="6" t="s">
        <v>2513</v>
      </c>
      <c r="E220" s="163" t="s">
        <v>6012</v>
      </c>
      <c r="F220" s="8" t="s">
        <v>4243</v>
      </c>
    </row>
    <row r="221" spans="1:6" ht="30">
      <c r="A221" s="5" t="s">
        <v>2510</v>
      </c>
      <c r="B221" s="6" t="s">
        <v>2511</v>
      </c>
      <c r="C221" s="6" t="s">
        <v>2512</v>
      </c>
      <c r="D221" s="6" t="s">
        <v>2513</v>
      </c>
      <c r="E221" s="163" t="s">
        <v>6012</v>
      </c>
      <c r="F221" s="8" t="s">
        <v>5929</v>
      </c>
    </row>
    <row r="222" spans="1:6" ht="30">
      <c r="A222" s="5" t="s">
        <v>2510</v>
      </c>
      <c r="B222" s="6" t="s">
        <v>2511</v>
      </c>
      <c r="C222" s="6" t="s">
        <v>2512</v>
      </c>
      <c r="D222" s="6" t="s">
        <v>2513</v>
      </c>
      <c r="E222" s="163" t="s">
        <v>6012</v>
      </c>
      <c r="F222" s="8" t="s">
        <v>4244</v>
      </c>
    </row>
    <row r="223" spans="1:6" ht="30">
      <c r="A223" s="5" t="s">
        <v>2510</v>
      </c>
      <c r="B223" s="6" t="s">
        <v>2511</v>
      </c>
      <c r="C223" s="6" t="s">
        <v>2512</v>
      </c>
      <c r="D223" s="6" t="s">
        <v>2513</v>
      </c>
      <c r="E223" s="163" t="s">
        <v>6012</v>
      </c>
      <c r="F223" s="8" t="s">
        <v>4245</v>
      </c>
    </row>
    <row r="224" spans="1:6" ht="30">
      <c r="A224" s="5" t="s">
        <v>2510</v>
      </c>
      <c r="B224" s="6" t="s">
        <v>2511</v>
      </c>
      <c r="C224" s="6" t="s">
        <v>2512</v>
      </c>
      <c r="D224" s="6" t="s">
        <v>2513</v>
      </c>
      <c r="E224" s="163" t="s">
        <v>6012</v>
      </c>
      <c r="F224" s="8" t="s">
        <v>4264</v>
      </c>
    </row>
    <row r="225" spans="1:6" ht="30">
      <c r="A225" s="5" t="s">
        <v>2510</v>
      </c>
      <c r="B225" s="6" t="s">
        <v>2511</v>
      </c>
      <c r="C225" s="6" t="s">
        <v>2512</v>
      </c>
      <c r="D225" s="6" t="s">
        <v>2513</v>
      </c>
      <c r="E225" s="163" t="s">
        <v>6012</v>
      </c>
      <c r="F225" s="8" t="s">
        <v>4246</v>
      </c>
    </row>
    <row r="226" spans="1:6" ht="30">
      <c r="A226" s="5" t="s">
        <v>2510</v>
      </c>
      <c r="B226" s="6" t="s">
        <v>2511</v>
      </c>
      <c r="C226" s="6" t="s">
        <v>2512</v>
      </c>
      <c r="D226" s="6" t="s">
        <v>2513</v>
      </c>
      <c r="E226" s="163" t="s">
        <v>6012</v>
      </c>
      <c r="F226" s="8" t="s">
        <v>4268</v>
      </c>
    </row>
    <row r="227" spans="1:6" ht="30">
      <c r="A227" s="5" t="s">
        <v>2510</v>
      </c>
      <c r="B227" s="6" t="s">
        <v>2511</v>
      </c>
      <c r="C227" s="6" t="s">
        <v>2512</v>
      </c>
      <c r="D227" s="6" t="s">
        <v>2513</v>
      </c>
      <c r="E227" s="163" t="s">
        <v>6012</v>
      </c>
      <c r="F227" s="8" t="s">
        <v>4247</v>
      </c>
    </row>
    <row r="228" spans="1:6" ht="30">
      <c r="A228" s="5" t="s">
        <v>2510</v>
      </c>
      <c r="B228" s="6" t="s">
        <v>2511</v>
      </c>
      <c r="C228" s="6" t="s">
        <v>2512</v>
      </c>
      <c r="D228" s="6" t="s">
        <v>2513</v>
      </c>
      <c r="E228" s="163" t="s">
        <v>6012</v>
      </c>
      <c r="F228" s="8" t="s">
        <v>4265</v>
      </c>
    </row>
    <row r="229" spans="1:6" ht="30">
      <c r="A229" s="5" t="s">
        <v>2510</v>
      </c>
      <c r="B229" s="6" t="s">
        <v>2511</v>
      </c>
      <c r="C229" s="6" t="s">
        <v>2512</v>
      </c>
      <c r="D229" s="6" t="s">
        <v>2513</v>
      </c>
      <c r="E229" s="163" t="s">
        <v>6012</v>
      </c>
      <c r="F229" s="8" t="s">
        <v>4248</v>
      </c>
    </row>
    <row r="230" spans="1:6" ht="30">
      <c r="A230" s="5" t="s">
        <v>2510</v>
      </c>
      <c r="B230" s="6" t="s">
        <v>2511</v>
      </c>
      <c r="C230" s="6" t="s">
        <v>2512</v>
      </c>
      <c r="D230" s="6" t="s">
        <v>2513</v>
      </c>
      <c r="E230" s="163" t="s">
        <v>6012</v>
      </c>
      <c r="F230" s="8" t="s">
        <v>4249</v>
      </c>
    </row>
    <row r="231" spans="1:6" ht="30">
      <c r="A231" s="5" t="s">
        <v>2510</v>
      </c>
      <c r="B231" s="6" t="s">
        <v>2511</v>
      </c>
      <c r="C231" s="6" t="s">
        <v>2512</v>
      </c>
      <c r="D231" s="6" t="s">
        <v>2513</v>
      </c>
      <c r="E231" s="163" t="s">
        <v>6012</v>
      </c>
      <c r="F231" s="8" t="s">
        <v>4259</v>
      </c>
    </row>
    <row r="232" spans="1:6" ht="30">
      <c r="A232" s="5" t="s">
        <v>2510</v>
      </c>
      <c r="B232" s="6" t="s">
        <v>2511</v>
      </c>
      <c r="C232" s="6" t="s">
        <v>2512</v>
      </c>
      <c r="D232" s="6" t="s">
        <v>2513</v>
      </c>
      <c r="E232" s="163" t="s">
        <v>6012</v>
      </c>
      <c r="F232" s="8" t="s">
        <v>4250</v>
      </c>
    </row>
    <row r="233" spans="1:6" ht="30">
      <c r="A233" s="5" t="s">
        <v>2510</v>
      </c>
      <c r="B233" s="6" t="s">
        <v>2511</v>
      </c>
      <c r="C233" s="6" t="s">
        <v>2512</v>
      </c>
      <c r="D233" s="6" t="s">
        <v>2513</v>
      </c>
      <c r="E233" s="163" t="s">
        <v>6012</v>
      </c>
      <c r="F233" s="8" t="s">
        <v>4251</v>
      </c>
    </row>
    <row r="234" spans="1:6" ht="30">
      <c r="A234" s="5" t="s">
        <v>2510</v>
      </c>
      <c r="B234" s="6" t="s">
        <v>2511</v>
      </c>
      <c r="C234" s="6" t="s">
        <v>2512</v>
      </c>
      <c r="D234" s="6" t="s">
        <v>2513</v>
      </c>
      <c r="E234" s="163" t="s">
        <v>6012</v>
      </c>
      <c r="F234" s="8" t="s">
        <v>4261</v>
      </c>
    </row>
    <row r="235" spans="1:6" ht="30">
      <c r="A235" s="5" t="s">
        <v>2510</v>
      </c>
      <c r="B235" s="6" t="s">
        <v>2511</v>
      </c>
      <c r="C235" s="6" t="s">
        <v>2512</v>
      </c>
      <c r="D235" s="6" t="s">
        <v>2513</v>
      </c>
      <c r="E235" s="163" t="s">
        <v>6012</v>
      </c>
      <c r="F235" s="8" t="s">
        <v>4252</v>
      </c>
    </row>
    <row r="236" spans="1:6" ht="30">
      <c r="A236" s="5" t="s">
        <v>2510</v>
      </c>
      <c r="B236" s="6" t="s">
        <v>2511</v>
      </c>
      <c r="C236" s="6" t="s">
        <v>2512</v>
      </c>
      <c r="D236" s="6" t="s">
        <v>2513</v>
      </c>
      <c r="E236" s="163" t="s">
        <v>6012</v>
      </c>
      <c r="F236" s="8" t="s">
        <v>4253</v>
      </c>
    </row>
    <row r="237" spans="1:6" ht="30">
      <c r="A237" s="5" t="s">
        <v>2510</v>
      </c>
      <c r="B237" s="6" t="s">
        <v>2511</v>
      </c>
      <c r="C237" s="6" t="s">
        <v>2512</v>
      </c>
      <c r="D237" s="6" t="s">
        <v>2513</v>
      </c>
      <c r="E237" s="163" t="s">
        <v>6012</v>
      </c>
      <c r="F237" s="8" t="s">
        <v>4254</v>
      </c>
    </row>
    <row r="238" spans="1:6" ht="30">
      <c r="A238" s="5" t="s">
        <v>2510</v>
      </c>
      <c r="B238" s="6" t="s">
        <v>2511</v>
      </c>
      <c r="C238" s="6" t="s">
        <v>2512</v>
      </c>
      <c r="D238" s="6" t="s">
        <v>2513</v>
      </c>
      <c r="E238" s="163" t="s">
        <v>6012</v>
      </c>
      <c r="F238" s="8" t="s">
        <v>4255</v>
      </c>
    </row>
    <row r="239" spans="1:6" ht="30">
      <c r="A239" s="5" t="s">
        <v>2510</v>
      </c>
      <c r="B239" s="6" t="s">
        <v>2511</v>
      </c>
      <c r="C239" s="6" t="s">
        <v>2512</v>
      </c>
      <c r="D239" s="6" t="s">
        <v>2513</v>
      </c>
      <c r="E239" s="163" t="s">
        <v>6012</v>
      </c>
      <c r="F239" s="8" t="s">
        <v>4269</v>
      </c>
    </row>
    <row r="240" spans="1:6" ht="30">
      <c r="A240" s="5" t="s">
        <v>2510</v>
      </c>
      <c r="B240" s="6" t="s">
        <v>2511</v>
      </c>
      <c r="C240" s="6" t="s">
        <v>2512</v>
      </c>
      <c r="D240" s="6" t="s">
        <v>2513</v>
      </c>
      <c r="E240" s="163" t="s">
        <v>6012</v>
      </c>
      <c r="F240" s="8" t="s">
        <v>3038</v>
      </c>
    </row>
    <row r="241" spans="1:6" ht="30">
      <c r="A241" s="5" t="s">
        <v>2510</v>
      </c>
      <c r="B241" s="6" t="s">
        <v>2511</v>
      </c>
      <c r="C241" s="6" t="s">
        <v>2512</v>
      </c>
      <c r="D241" s="6" t="s">
        <v>2513</v>
      </c>
      <c r="E241" s="163" t="s">
        <v>6012</v>
      </c>
      <c r="F241" s="8" t="s">
        <v>4256</v>
      </c>
    </row>
    <row r="242" spans="1:6" ht="30">
      <c r="A242" s="5" t="s">
        <v>2514</v>
      </c>
      <c r="B242" s="6" t="s">
        <v>2515</v>
      </c>
      <c r="C242" s="6" t="s">
        <v>2512</v>
      </c>
      <c r="D242" s="6" t="s">
        <v>2516</v>
      </c>
      <c r="E242" s="163" t="s">
        <v>6012</v>
      </c>
      <c r="F242" s="8" t="s">
        <v>4231</v>
      </c>
    </row>
    <row r="243" spans="1:6" ht="30">
      <c r="A243" s="5" t="s">
        <v>2514</v>
      </c>
      <c r="B243" s="6" t="s">
        <v>2515</v>
      </c>
      <c r="C243" s="6" t="s">
        <v>2512</v>
      </c>
      <c r="D243" s="6" t="s">
        <v>2516</v>
      </c>
      <c r="E243" s="163" t="s">
        <v>6012</v>
      </c>
      <c r="F243" s="8" t="s">
        <v>4229</v>
      </c>
    </row>
    <row r="244" spans="1:6" ht="30">
      <c r="A244" s="5" t="s">
        <v>2514</v>
      </c>
      <c r="B244" s="6" t="s">
        <v>2515</v>
      </c>
      <c r="C244" s="6" t="s">
        <v>2512</v>
      </c>
      <c r="D244" s="6" t="s">
        <v>2516</v>
      </c>
      <c r="E244" s="163" t="s">
        <v>6012</v>
      </c>
      <c r="F244" s="8" t="s">
        <v>4237</v>
      </c>
    </row>
    <row r="245" spans="1:6" ht="30">
      <c r="A245" s="5" t="s">
        <v>2514</v>
      </c>
      <c r="B245" s="6" t="s">
        <v>2515</v>
      </c>
      <c r="C245" s="6" t="s">
        <v>2512</v>
      </c>
      <c r="D245" s="6" t="s">
        <v>2516</v>
      </c>
      <c r="E245" s="163" t="s">
        <v>6012</v>
      </c>
      <c r="F245" s="8" t="s">
        <v>4247</v>
      </c>
    </row>
    <row r="246" spans="1:6" ht="30">
      <c r="A246" s="9" t="s">
        <v>220</v>
      </c>
      <c r="B246" s="6" t="s">
        <v>221</v>
      </c>
      <c r="C246" s="6" t="s">
        <v>3367</v>
      </c>
      <c r="D246" s="6" t="s">
        <v>222</v>
      </c>
      <c r="E246" s="163"/>
      <c r="F246" s="8" t="s">
        <v>4234</v>
      </c>
    </row>
    <row r="247" spans="1:6" ht="30">
      <c r="A247" s="9" t="s">
        <v>220</v>
      </c>
      <c r="B247" s="6" t="s">
        <v>221</v>
      </c>
      <c r="C247" s="6" t="s">
        <v>3367</v>
      </c>
      <c r="D247" s="6" t="s">
        <v>222</v>
      </c>
      <c r="E247" s="163"/>
      <c r="F247" s="8" t="s">
        <v>4237</v>
      </c>
    </row>
    <row r="248" spans="1:6" ht="30">
      <c r="A248" s="9" t="s">
        <v>220</v>
      </c>
      <c r="B248" s="6" t="s">
        <v>221</v>
      </c>
      <c r="C248" s="6" t="s">
        <v>3367</v>
      </c>
      <c r="D248" s="6" t="s">
        <v>222</v>
      </c>
      <c r="E248" s="163"/>
      <c r="F248" s="8" t="s">
        <v>4240</v>
      </c>
    </row>
    <row r="249" spans="1:6" ht="30">
      <c r="A249" s="9" t="s">
        <v>220</v>
      </c>
      <c r="B249" s="6" t="s">
        <v>221</v>
      </c>
      <c r="C249" s="6" t="s">
        <v>3367</v>
      </c>
      <c r="D249" s="6" t="s">
        <v>222</v>
      </c>
      <c r="E249" s="163"/>
      <c r="F249" s="8" t="s">
        <v>4247</v>
      </c>
    </row>
    <row r="250" spans="1:6" ht="30">
      <c r="A250" s="9" t="s">
        <v>220</v>
      </c>
      <c r="B250" s="6" t="s">
        <v>221</v>
      </c>
      <c r="C250" s="6" t="s">
        <v>3367</v>
      </c>
      <c r="D250" s="6" t="s">
        <v>222</v>
      </c>
      <c r="E250" s="163"/>
      <c r="F250" s="8" t="s">
        <v>4248</v>
      </c>
    </row>
    <row r="251" spans="1:6" ht="30">
      <c r="A251" s="9" t="s">
        <v>220</v>
      </c>
      <c r="B251" s="6" t="s">
        <v>221</v>
      </c>
      <c r="C251" s="6" t="s">
        <v>3367</v>
      </c>
      <c r="D251" s="6" t="s">
        <v>222</v>
      </c>
      <c r="E251" s="163"/>
      <c r="F251" s="8" t="s">
        <v>4253</v>
      </c>
    </row>
    <row r="252" spans="1:6" ht="30">
      <c r="A252" s="9" t="s">
        <v>220</v>
      </c>
      <c r="B252" s="6" t="s">
        <v>221</v>
      </c>
      <c r="C252" s="6" t="s">
        <v>3367</v>
      </c>
      <c r="D252" s="6" t="s">
        <v>222</v>
      </c>
      <c r="E252" s="163"/>
      <c r="F252" s="8" t="s">
        <v>4262</v>
      </c>
    </row>
    <row r="253" spans="1:6" ht="30">
      <c r="A253" s="5" t="s">
        <v>2594</v>
      </c>
      <c r="B253" s="6" t="s">
        <v>2595</v>
      </c>
      <c r="C253" s="6" t="s">
        <v>4276</v>
      </c>
      <c r="D253" s="6" t="s">
        <v>3055</v>
      </c>
      <c r="E253" s="163"/>
      <c r="F253" s="8" t="s">
        <v>4231</v>
      </c>
    </row>
    <row r="254" spans="1:6" ht="30">
      <c r="A254" s="5" t="s">
        <v>2594</v>
      </c>
      <c r="B254" s="6" t="s">
        <v>2595</v>
      </c>
      <c r="C254" s="6" t="s">
        <v>4276</v>
      </c>
      <c r="D254" s="6" t="s">
        <v>3055</v>
      </c>
      <c r="E254" s="163"/>
      <c r="F254" s="8" t="s">
        <v>4229</v>
      </c>
    </row>
    <row r="255" spans="1:6" ht="30">
      <c r="A255" s="5" t="s">
        <v>2594</v>
      </c>
      <c r="B255" s="6" t="s">
        <v>2595</v>
      </c>
      <c r="C255" s="6" t="s">
        <v>4276</v>
      </c>
      <c r="D255" s="6" t="s">
        <v>3055</v>
      </c>
      <c r="E255" s="163"/>
      <c r="F255" s="8" t="s">
        <v>4234</v>
      </c>
    </row>
    <row r="256" spans="1:6" ht="30">
      <c r="A256" s="5" t="s">
        <v>2594</v>
      </c>
      <c r="B256" s="6" t="s">
        <v>2595</v>
      </c>
      <c r="C256" s="6" t="s">
        <v>4276</v>
      </c>
      <c r="D256" s="6" t="s">
        <v>3055</v>
      </c>
      <c r="E256" s="163"/>
      <c r="F256" s="8" t="s">
        <v>4257</v>
      </c>
    </row>
    <row r="257" spans="1:6" ht="30">
      <c r="A257" s="5" t="s">
        <v>2594</v>
      </c>
      <c r="B257" s="6" t="s">
        <v>2595</v>
      </c>
      <c r="C257" s="6" t="s">
        <v>4276</v>
      </c>
      <c r="D257" s="6" t="s">
        <v>3055</v>
      </c>
      <c r="E257" s="163"/>
      <c r="F257" s="8" t="s">
        <v>4247</v>
      </c>
    </row>
    <row r="258" spans="1:6" ht="30">
      <c r="A258" s="5" t="s">
        <v>2594</v>
      </c>
      <c r="B258" s="6" t="s">
        <v>2595</v>
      </c>
      <c r="C258" s="6" t="s">
        <v>4276</v>
      </c>
      <c r="D258" s="6" t="s">
        <v>3055</v>
      </c>
      <c r="E258" s="163"/>
      <c r="F258" s="8" t="s">
        <v>4261</v>
      </c>
    </row>
    <row r="259" spans="1:6" ht="30">
      <c r="A259" s="5" t="s">
        <v>2594</v>
      </c>
      <c r="B259" s="6" t="s">
        <v>2595</v>
      </c>
      <c r="C259" s="6" t="s">
        <v>4276</v>
      </c>
      <c r="D259" s="6" t="s">
        <v>3055</v>
      </c>
      <c r="E259" s="163"/>
      <c r="F259" s="8" t="s">
        <v>4253</v>
      </c>
    </row>
    <row r="260" spans="1:6" ht="15">
      <c r="A260" s="5" t="s">
        <v>709</v>
      </c>
      <c r="B260" s="6" t="s">
        <v>2598</v>
      </c>
      <c r="C260" s="6" t="s">
        <v>3367</v>
      </c>
      <c r="D260" s="6" t="s">
        <v>2513</v>
      </c>
      <c r="E260" s="163"/>
      <c r="F260" s="494" t="s">
        <v>4231</v>
      </c>
    </row>
    <row r="261" spans="1:6" ht="15">
      <c r="A261" s="5" t="s">
        <v>709</v>
      </c>
      <c r="B261" s="6" t="s">
        <v>2598</v>
      </c>
      <c r="C261" s="6" t="s">
        <v>3367</v>
      </c>
      <c r="D261" s="6" t="s">
        <v>2513</v>
      </c>
      <c r="E261" s="163"/>
      <c r="F261" s="494" t="s">
        <v>4229</v>
      </c>
    </row>
    <row r="262" spans="1:6" ht="15">
      <c r="A262" s="5" t="s">
        <v>709</v>
      </c>
      <c r="B262" s="6" t="s">
        <v>2598</v>
      </c>
      <c r="C262" s="6" t="s">
        <v>3367</v>
      </c>
      <c r="D262" s="6" t="s">
        <v>2513</v>
      </c>
      <c r="E262" s="163"/>
      <c r="F262" s="494" t="s">
        <v>4232</v>
      </c>
    </row>
    <row r="263" spans="1:6" ht="15">
      <c r="A263" s="5" t="s">
        <v>709</v>
      </c>
      <c r="B263" s="6" t="s">
        <v>2598</v>
      </c>
      <c r="C263" s="6" t="s">
        <v>3367</v>
      </c>
      <c r="D263" s="6" t="s">
        <v>2513</v>
      </c>
      <c r="E263" s="163"/>
      <c r="F263" s="494" t="s">
        <v>4262</v>
      </c>
    </row>
    <row r="264" spans="1:6" ht="15">
      <c r="A264" s="5" t="s">
        <v>709</v>
      </c>
      <c r="B264" s="6" t="s">
        <v>2598</v>
      </c>
      <c r="C264" s="6" t="s">
        <v>3367</v>
      </c>
      <c r="D264" s="6" t="s">
        <v>2513</v>
      </c>
      <c r="E264" s="163"/>
      <c r="F264" s="494" t="s">
        <v>4234</v>
      </c>
    </row>
    <row r="265" spans="1:6" ht="15">
      <c r="A265" s="5" t="s">
        <v>709</v>
      </c>
      <c r="B265" s="6" t="s">
        <v>2598</v>
      </c>
      <c r="C265" s="6" t="s">
        <v>3367</v>
      </c>
      <c r="D265" s="6" t="s">
        <v>2513</v>
      </c>
      <c r="E265" s="163"/>
      <c r="F265" s="494" t="s">
        <v>4235</v>
      </c>
    </row>
    <row r="266" spans="1:6" ht="15">
      <c r="A266" s="5" t="s">
        <v>709</v>
      </c>
      <c r="B266" s="6" t="s">
        <v>2598</v>
      </c>
      <c r="C266" s="6" t="s">
        <v>3367</v>
      </c>
      <c r="D266" s="6" t="s">
        <v>2513</v>
      </c>
      <c r="E266" s="163"/>
      <c r="F266" s="494" t="s">
        <v>4237</v>
      </c>
    </row>
    <row r="267" spans="1:6" ht="15">
      <c r="A267" s="5" t="s">
        <v>709</v>
      </c>
      <c r="B267" s="6" t="s">
        <v>2598</v>
      </c>
      <c r="C267" s="6" t="s">
        <v>3367</v>
      </c>
      <c r="D267" s="6" t="s">
        <v>2513</v>
      </c>
      <c r="E267" s="163"/>
      <c r="F267" s="494" t="s">
        <v>4238</v>
      </c>
    </row>
    <row r="268" spans="1:6" ht="15">
      <c r="A268" s="5" t="s">
        <v>709</v>
      </c>
      <c r="B268" s="6" t="s">
        <v>2598</v>
      </c>
      <c r="C268" s="6" t="s">
        <v>3367</v>
      </c>
      <c r="D268" s="6" t="s">
        <v>2513</v>
      </c>
      <c r="E268" s="163"/>
      <c r="F268" s="494" t="s">
        <v>4241</v>
      </c>
    </row>
    <row r="269" spans="1:6" ht="15">
      <c r="A269" s="5" t="s">
        <v>709</v>
      </c>
      <c r="B269" s="6" t="s">
        <v>2598</v>
      </c>
      <c r="C269" s="6" t="s">
        <v>3367</v>
      </c>
      <c r="D269" s="6" t="s">
        <v>2513</v>
      </c>
      <c r="E269" s="163"/>
      <c r="F269" s="494" t="s">
        <v>4263</v>
      </c>
    </row>
    <row r="270" spans="1:6" ht="15">
      <c r="A270" s="5" t="s">
        <v>709</v>
      </c>
      <c r="B270" s="6" t="s">
        <v>2598</v>
      </c>
      <c r="C270" s="6" t="s">
        <v>3367</v>
      </c>
      <c r="D270" s="6" t="s">
        <v>2513</v>
      </c>
      <c r="E270" s="163"/>
      <c r="F270" s="494" t="s">
        <v>4243</v>
      </c>
    </row>
    <row r="271" spans="1:6" ht="15">
      <c r="A271" s="5" t="s">
        <v>709</v>
      </c>
      <c r="B271" s="6" t="s">
        <v>2598</v>
      </c>
      <c r="C271" s="6" t="s">
        <v>3367</v>
      </c>
      <c r="D271" s="6" t="s">
        <v>2513</v>
      </c>
      <c r="E271" s="163"/>
      <c r="F271" s="494" t="s">
        <v>4247</v>
      </c>
    </row>
    <row r="272" spans="1:6" ht="15">
      <c r="A272" s="5" t="s">
        <v>709</v>
      </c>
      <c r="B272" s="6" t="s">
        <v>2598</v>
      </c>
      <c r="C272" s="6" t="s">
        <v>3367</v>
      </c>
      <c r="D272" s="6" t="s">
        <v>2513</v>
      </c>
      <c r="E272" s="163"/>
      <c r="F272" s="494" t="s">
        <v>4250</v>
      </c>
    </row>
    <row r="273" spans="1:6" ht="15">
      <c r="A273" s="5" t="s">
        <v>709</v>
      </c>
      <c r="B273" s="6" t="s">
        <v>2598</v>
      </c>
      <c r="C273" s="6" t="s">
        <v>3367</v>
      </c>
      <c r="D273" s="6" t="s">
        <v>2513</v>
      </c>
      <c r="E273" s="163"/>
      <c r="F273" s="494" t="s">
        <v>4253</v>
      </c>
    </row>
    <row r="274" spans="1:6" ht="30">
      <c r="A274" s="9" t="s">
        <v>4274</v>
      </c>
      <c r="B274" s="10" t="s">
        <v>4275</v>
      </c>
      <c r="C274" s="10" t="s">
        <v>4276</v>
      </c>
      <c r="D274" s="10" t="s">
        <v>2993</v>
      </c>
      <c r="E274" s="7"/>
      <c r="F274" s="8" t="s">
        <v>4232</v>
      </c>
    </row>
    <row r="275" spans="1:6" ht="30">
      <c r="A275" s="9" t="s">
        <v>4274</v>
      </c>
      <c r="B275" s="10" t="s">
        <v>4275</v>
      </c>
      <c r="C275" s="10" t="s">
        <v>4276</v>
      </c>
      <c r="D275" s="10" t="s">
        <v>2993</v>
      </c>
      <c r="E275" s="7"/>
      <c r="F275" s="8" t="s">
        <v>4234</v>
      </c>
    </row>
    <row r="276" spans="1:6" ht="30">
      <c r="A276" s="9" t="s">
        <v>4274</v>
      </c>
      <c r="B276" s="10" t="s">
        <v>4275</v>
      </c>
      <c r="C276" s="10" t="s">
        <v>4276</v>
      </c>
      <c r="D276" s="10" t="s">
        <v>2993</v>
      </c>
      <c r="E276" s="7"/>
      <c r="F276" s="8" t="s">
        <v>4237</v>
      </c>
    </row>
    <row r="277" spans="1:6" ht="30">
      <c r="A277" s="9" t="s">
        <v>4274</v>
      </c>
      <c r="B277" s="10" t="s">
        <v>4275</v>
      </c>
      <c r="C277" s="10" t="s">
        <v>4276</v>
      </c>
      <c r="D277" s="10" t="s">
        <v>2993</v>
      </c>
      <c r="E277" s="7"/>
      <c r="F277" s="8" t="s">
        <v>4239</v>
      </c>
    </row>
    <row r="278" spans="1:6" ht="30">
      <c r="A278" s="9" t="s">
        <v>4274</v>
      </c>
      <c r="B278" s="10" t="s">
        <v>4275</v>
      </c>
      <c r="C278" s="10" t="s">
        <v>4276</v>
      </c>
      <c r="D278" s="10" t="s">
        <v>2993</v>
      </c>
      <c r="E278" s="7"/>
      <c r="F278" s="8" t="s">
        <v>4242</v>
      </c>
    </row>
    <row r="279" spans="1:6" ht="30">
      <c r="A279" s="9" t="s">
        <v>4274</v>
      </c>
      <c r="B279" s="10" t="s">
        <v>4275</v>
      </c>
      <c r="C279" s="10" t="s">
        <v>4276</v>
      </c>
      <c r="D279" s="10" t="s">
        <v>2993</v>
      </c>
      <c r="E279" s="7"/>
      <c r="F279" s="8" t="s">
        <v>4247</v>
      </c>
    </row>
    <row r="280" spans="1:6" ht="30">
      <c r="A280" s="9" t="s">
        <v>4274</v>
      </c>
      <c r="B280" s="10" t="s">
        <v>4275</v>
      </c>
      <c r="C280" s="10" t="s">
        <v>4276</v>
      </c>
      <c r="D280" s="10" t="s">
        <v>2993</v>
      </c>
      <c r="E280" s="7"/>
      <c r="F280" s="8" t="s">
        <v>4265</v>
      </c>
    </row>
    <row r="281" spans="1:6" ht="30">
      <c r="A281" s="9" t="s">
        <v>4274</v>
      </c>
      <c r="B281" s="10" t="s">
        <v>4275</v>
      </c>
      <c r="C281" s="10" t="s">
        <v>4276</v>
      </c>
      <c r="D281" s="10" t="s">
        <v>2993</v>
      </c>
      <c r="E281" s="7"/>
      <c r="F281" s="8" t="s">
        <v>4252</v>
      </c>
    </row>
    <row r="282" spans="1:6" ht="30">
      <c r="A282" s="9" t="s">
        <v>4274</v>
      </c>
      <c r="B282" s="10" t="s">
        <v>4275</v>
      </c>
      <c r="C282" s="10" t="s">
        <v>4276</v>
      </c>
      <c r="D282" s="10" t="s">
        <v>2993</v>
      </c>
      <c r="E282" s="7"/>
      <c r="F282" s="8" t="s">
        <v>4253</v>
      </c>
    </row>
    <row r="283" spans="1:6" ht="30">
      <c r="A283" s="9" t="s">
        <v>4274</v>
      </c>
      <c r="B283" s="10" t="s">
        <v>4275</v>
      </c>
      <c r="C283" s="10" t="s">
        <v>4276</v>
      </c>
      <c r="D283" s="10" t="s">
        <v>2993</v>
      </c>
      <c r="E283" s="7"/>
      <c r="F283" s="8" t="s">
        <v>4254</v>
      </c>
    </row>
    <row r="284" spans="1:6" ht="30">
      <c r="A284" s="9" t="s">
        <v>4274</v>
      </c>
      <c r="B284" s="10" t="s">
        <v>4275</v>
      </c>
      <c r="C284" s="10" t="s">
        <v>4276</v>
      </c>
      <c r="D284" s="10" t="s">
        <v>2993</v>
      </c>
      <c r="E284" s="7"/>
      <c r="F284" s="8" t="s">
        <v>4255</v>
      </c>
    </row>
    <row r="285" spans="1:6" ht="30">
      <c r="A285" s="9" t="s">
        <v>4274</v>
      </c>
      <c r="B285" s="10" t="s">
        <v>4275</v>
      </c>
      <c r="C285" s="10" t="s">
        <v>4276</v>
      </c>
      <c r="D285" s="10" t="s">
        <v>2993</v>
      </c>
      <c r="E285" s="7"/>
      <c r="F285" s="8" t="s">
        <v>1564</v>
      </c>
    </row>
    <row r="286" spans="1:6" ht="30">
      <c r="A286" s="9" t="s">
        <v>4274</v>
      </c>
      <c r="B286" s="10" t="s">
        <v>2995</v>
      </c>
      <c r="C286" s="10" t="s">
        <v>4276</v>
      </c>
      <c r="D286" s="10" t="s">
        <v>3009</v>
      </c>
      <c r="E286" s="7"/>
      <c r="F286" s="8" t="s">
        <v>4232</v>
      </c>
    </row>
    <row r="287" spans="1:6" ht="30">
      <c r="A287" s="9" t="s">
        <v>4274</v>
      </c>
      <c r="B287" s="10" t="s">
        <v>2995</v>
      </c>
      <c r="C287" s="10" t="s">
        <v>4276</v>
      </c>
      <c r="D287" s="10" t="s">
        <v>3009</v>
      </c>
      <c r="E287" s="7"/>
      <c r="F287" s="8" t="s">
        <v>4234</v>
      </c>
    </row>
    <row r="288" spans="1:6" ht="30">
      <c r="A288" s="9" t="s">
        <v>4274</v>
      </c>
      <c r="B288" s="10" t="s">
        <v>2995</v>
      </c>
      <c r="C288" s="10" t="s">
        <v>4276</v>
      </c>
      <c r="D288" s="10" t="s">
        <v>3009</v>
      </c>
      <c r="E288" s="7"/>
      <c r="F288" s="8" t="s">
        <v>4237</v>
      </c>
    </row>
    <row r="289" spans="1:6" ht="30">
      <c r="A289" s="9" t="s">
        <v>4274</v>
      </c>
      <c r="B289" s="10" t="s">
        <v>2995</v>
      </c>
      <c r="C289" s="10" t="s">
        <v>4276</v>
      </c>
      <c r="D289" s="10" t="s">
        <v>3009</v>
      </c>
      <c r="E289" s="7"/>
      <c r="F289" s="8" t="s">
        <v>4239</v>
      </c>
    </row>
    <row r="290" spans="1:6" ht="30">
      <c r="A290" s="9" t="s">
        <v>4274</v>
      </c>
      <c r="B290" s="10" t="s">
        <v>2995</v>
      </c>
      <c r="C290" s="10" t="s">
        <v>4276</v>
      </c>
      <c r="D290" s="10" t="s">
        <v>3009</v>
      </c>
      <c r="E290" s="7"/>
      <c r="F290" s="8" t="s">
        <v>4242</v>
      </c>
    </row>
    <row r="291" spans="1:6" ht="30">
      <c r="A291" s="9" t="s">
        <v>4274</v>
      </c>
      <c r="B291" s="10" t="s">
        <v>2995</v>
      </c>
      <c r="C291" s="10" t="s">
        <v>4276</v>
      </c>
      <c r="D291" s="10" t="s">
        <v>3009</v>
      </c>
      <c r="E291" s="7"/>
      <c r="F291" s="8" t="s">
        <v>4247</v>
      </c>
    </row>
    <row r="292" spans="1:6" ht="30">
      <c r="A292" s="9" t="s">
        <v>4274</v>
      </c>
      <c r="B292" s="10" t="s">
        <v>2995</v>
      </c>
      <c r="C292" s="10" t="s">
        <v>4276</v>
      </c>
      <c r="D292" s="10" t="s">
        <v>3009</v>
      </c>
      <c r="E292" s="7"/>
      <c r="F292" s="8" t="s">
        <v>4265</v>
      </c>
    </row>
    <row r="293" spans="1:6" ht="30">
      <c r="A293" s="9" t="s">
        <v>4274</v>
      </c>
      <c r="B293" s="10" t="s">
        <v>2995</v>
      </c>
      <c r="C293" s="10" t="s">
        <v>4276</v>
      </c>
      <c r="D293" s="10" t="s">
        <v>3009</v>
      </c>
      <c r="E293" s="7"/>
      <c r="F293" s="8" t="s">
        <v>4252</v>
      </c>
    </row>
    <row r="294" spans="1:6" ht="30">
      <c r="A294" s="9" t="s">
        <v>4274</v>
      </c>
      <c r="B294" s="10" t="s">
        <v>2995</v>
      </c>
      <c r="C294" s="10" t="s">
        <v>4276</v>
      </c>
      <c r="D294" s="10" t="s">
        <v>3009</v>
      </c>
      <c r="E294" s="7"/>
      <c r="F294" s="8" t="s">
        <v>4253</v>
      </c>
    </row>
    <row r="295" spans="1:6" ht="30">
      <c r="A295" s="9" t="s">
        <v>4274</v>
      </c>
      <c r="B295" s="10" t="s">
        <v>2995</v>
      </c>
      <c r="C295" s="10" t="s">
        <v>4276</v>
      </c>
      <c r="D295" s="10" t="s">
        <v>3009</v>
      </c>
      <c r="E295" s="7"/>
      <c r="F295" s="8" t="s">
        <v>4254</v>
      </c>
    </row>
    <row r="296" spans="1:6" ht="30">
      <c r="A296" s="9" t="s">
        <v>4274</v>
      </c>
      <c r="B296" s="10" t="s">
        <v>2995</v>
      </c>
      <c r="C296" s="10" t="s">
        <v>4276</v>
      </c>
      <c r="D296" s="10" t="s">
        <v>3009</v>
      </c>
      <c r="E296" s="7"/>
      <c r="F296" s="8" t="s">
        <v>4255</v>
      </c>
    </row>
    <row r="297" spans="1:6" ht="30">
      <c r="A297" s="9" t="s">
        <v>4274</v>
      </c>
      <c r="B297" s="10" t="s">
        <v>2995</v>
      </c>
      <c r="C297" s="10" t="s">
        <v>4276</v>
      </c>
      <c r="D297" s="10" t="s">
        <v>3009</v>
      </c>
      <c r="E297" s="7"/>
      <c r="F297" s="8" t="s">
        <v>1564</v>
      </c>
    </row>
    <row r="298" spans="1:6" ht="45">
      <c r="A298" s="9" t="s">
        <v>5689</v>
      </c>
      <c r="B298" s="10" t="s">
        <v>214</v>
      </c>
      <c r="C298" s="10" t="s">
        <v>4276</v>
      </c>
      <c r="D298" s="573" t="s">
        <v>215</v>
      </c>
      <c r="E298" s="423"/>
      <c r="F298" s="17" t="s">
        <v>3031</v>
      </c>
    </row>
    <row r="299" spans="1:6" ht="45">
      <c r="A299" s="9" t="s">
        <v>5689</v>
      </c>
      <c r="B299" s="10" t="s">
        <v>214</v>
      </c>
      <c r="C299" s="10" t="s">
        <v>4276</v>
      </c>
      <c r="D299" s="573" t="s">
        <v>215</v>
      </c>
      <c r="E299" s="423"/>
      <c r="F299" s="427" t="s">
        <v>4229</v>
      </c>
    </row>
    <row r="300" spans="1:6" ht="45">
      <c r="A300" s="9" t="s">
        <v>5689</v>
      </c>
      <c r="B300" s="10" t="s">
        <v>214</v>
      </c>
      <c r="C300" s="10" t="s">
        <v>4276</v>
      </c>
      <c r="D300" s="573" t="s">
        <v>215</v>
      </c>
      <c r="E300" s="423"/>
      <c r="F300" s="63" t="s">
        <v>4232</v>
      </c>
    </row>
    <row r="301" spans="1:6" ht="45">
      <c r="A301" s="9" t="s">
        <v>5689</v>
      </c>
      <c r="B301" s="10" t="s">
        <v>214</v>
      </c>
      <c r="C301" s="10" t="s">
        <v>4276</v>
      </c>
      <c r="D301" s="573" t="s">
        <v>215</v>
      </c>
      <c r="E301" s="423"/>
      <c r="F301" s="63" t="s">
        <v>4262</v>
      </c>
    </row>
    <row r="302" spans="1:6" ht="45">
      <c r="A302" s="9" t="s">
        <v>5689</v>
      </c>
      <c r="B302" s="10" t="s">
        <v>214</v>
      </c>
      <c r="C302" s="10" t="s">
        <v>4276</v>
      </c>
      <c r="D302" s="573" t="s">
        <v>215</v>
      </c>
      <c r="E302" s="423"/>
      <c r="F302" s="63" t="s">
        <v>4234</v>
      </c>
    </row>
    <row r="303" spans="1:6" ht="45">
      <c r="A303" s="9" t="s">
        <v>5689</v>
      </c>
      <c r="B303" s="10" t="s">
        <v>214</v>
      </c>
      <c r="C303" s="10" t="s">
        <v>4276</v>
      </c>
      <c r="D303" s="573" t="s">
        <v>215</v>
      </c>
      <c r="E303" s="423"/>
      <c r="F303" s="63" t="s">
        <v>4237</v>
      </c>
    </row>
    <row r="304" spans="1:6" ht="45">
      <c r="A304" s="9" t="s">
        <v>5689</v>
      </c>
      <c r="B304" s="10" t="s">
        <v>214</v>
      </c>
      <c r="C304" s="10" t="s">
        <v>4276</v>
      </c>
      <c r="D304" s="573" t="s">
        <v>215</v>
      </c>
      <c r="E304" s="423"/>
      <c r="F304" s="63" t="s">
        <v>4240</v>
      </c>
    </row>
    <row r="305" spans="1:6" ht="45">
      <c r="A305" s="9" t="s">
        <v>5689</v>
      </c>
      <c r="B305" s="10" t="s">
        <v>214</v>
      </c>
      <c r="C305" s="10" t="s">
        <v>4276</v>
      </c>
      <c r="D305" s="573" t="s">
        <v>215</v>
      </c>
      <c r="E305" s="423"/>
      <c r="F305" s="63" t="s">
        <v>4241</v>
      </c>
    </row>
    <row r="306" spans="1:6" ht="45">
      <c r="A306" s="9" t="s">
        <v>5689</v>
      </c>
      <c r="B306" s="10" t="s">
        <v>214</v>
      </c>
      <c r="C306" s="10" t="s">
        <v>4276</v>
      </c>
      <c r="D306" s="573" t="s">
        <v>215</v>
      </c>
      <c r="E306" s="423"/>
      <c r="F306" s="63" t="s">
        <v>4263</v>
      </c>
    </row>
    <row r="307" spans="1:6" ht="45">
      <c r="A307" s="9" t="s">
        <v>5689</v>
      </c>
      <c r="B307" s="10" t="s">
        <v>214</v>
      </c>
      <c r="C307" s="10" t="s">
        <v>4276</v>
      </c>
      <c r="D307" s="573" t="s">
        <v>215</v>
      </c>
      <c r="E307" s="423"/>
      <c r="F307" s="17" t="s">
        <v>4265</v>
      </c>
    </row>
    <row r="308" spans="1:6" ht="45">
      <c r="A308" s="9" t="s">
        <v>5689</v>
      </c>
      <c r="B308" s="10" t="s">
        <v>214</v>
      </c>
      <c r="C308" s="10" t="s">
        <v>4276</v>
      </c>
      <c r="D308" s="573" t="s">
        <v>215</v>
      </c>
      <c r="E308" s="423"/>
      <c r="F308" s="63" t="s">
        <v>3035</v>
      </c>
    </row>
    <row r="309" spans="1:6" ht="45">
      <c r="A309" s="9" t="s">
        <v>5689</v>
      </c>
      <c r="B309" s="10" t="s">
        <v>214</v>
      </c>
      <c r="C309" s="10" t="s">
        <v>4276</v>
      </c>
      <c r="D309" s="573" t="s">
        <v>215</v>
      </c>
      <c r="E309" s="423"/>
      <c r="F309" s="63" t="s">
        <v>4253</v>
      </c>
    </row>
    <row r="310" spans="1:6" ht="45">
      <c r="A310" s="9" t="s">
        <v>5689</v>
      </c>
      <c r="B310" s="10" t="s">
        <v>214</v>
      </c>
      <c r="C310" s="10" t="s">
        <v>4276</v>
      </c>
      <c r="D310" s="573" t="s">
        <v>215</v>
      </c>
      <c r="E310" s="423"/>
      <c r="F310" s="63" t="s">
        <v>3037</v>
      </c>
    </row>
    <row r="311" spans="1:6" ht="45">
      <c r="A311" s="9" t="s">
        <v>5689</v>
      </c>
      <c r="B311" s="10" t="s">
        <v>214</v>
      </c>
      <c r="C311" s="10" t="s">
        <v>4276</v>
      </c>
      <c r="D311" s="573" t="s">
        <v>215</v>
      </c>
      <c r="E311" s="423"/>
      <c r="F311" s="63" t="s">
        <v>4255</v>
      </c>
    </row>
    <row r="312" spans="1:6" ht="45">
      <c r="A312" s="9" t="s">
        <v>5689</v>
      </c>
      <c r="B312" s="10" t="s">
        <v>214</v>
      </c>
      <c r="C312" s="10" t="s">
        <v>4276</v>
      </c>
      <c r="D312" s="573" t="s">
        <v>215</v>
      </c>
      <c r="E312" s="423"/>
      <c r="F312" s="63" t="s">
        <v>3038</v>
      </c>
    </row>
    <row r="313" spans="1:6" ht="60">
      <c r="A313" s="9" t="s">
        <v>5689</v>
      </c>
      <c r="B313" s="10" t="s">
        <v>3053</v>
      </c>
      <c r="C313" s="10" t="s">
        <v>3367</v>
      </c>
      <c r="D313" s="10" t="s">
        <v>3054</v>
      </c>
      <c r="E313" s="423"/>
      <c r="F313" s="17" t="s">
        <v>3031</v>
      </c>
    </row>
    <row r="314" spans="1:6" ht="60">
      <c r="A314" s="9" t="s">
        <v>5689</v>
      </c>
      <c r="B314" s="10" t="s">
        <v>3053</v>
      </c>
      <c r="C314" s="10" t="s">
        <v>3367</v>
      </c>
      <c r="D314" s="10" t="s">
        <v>3054</v>
      </c>
      <c r="E314" s="423"/>
      <c r="F314" s="427" t="s">
        <v>4229</v>
      </c>
    </row>
    <row r="315" spans="1:6" ht="60">
      <c r="A315" s="9" t="s">
        <v>5689</v>
      </c>
      <c r="B315" s="10" t="s">
        <v>3053</v>
      </c>
      <c r="C315" s="10" t="s">
        <v>3367</v>
      </c>
      <c r="D315" s="10" t="s">
        <v>3054</v>
      </c>
      <c r="E315" s="423"/>
      <c r="F315" s="63" t="s">
        <v>4232</v>
      </c>
    </row>
    <row r="316" spans="1:6" ht="60">
      <c r="A316" s="9" t="s">
        <v>5689</v>
      </c>
      <c r="B316" s="10" t="s">
        <v>3053</v>
      </c>
      <c r="C316" s="10" t="s">
        <v>3367</v>
      </c>
      <c r="D316" s="10" t="s">
        <v>3054</v>
      </c>
      <c r="E316" s="423"/>
      <c r="F316" s="63" t="s">
        <v>4262</v>
      </c>
    </row>
    <row r="317" spans="1:6" ht="60">
      <c r="A317" s="9" t="s">
        <v>5689</v>
      </c>
      <c r="B317" s="10" t="s">
        <v>3053</v>
      </c>
      <c r="C317" s="10" t="s">
        <v>3367</v>
      </c>
      <c r="D317" s="10" t="s">
        <v>3054</v>
      </c>
      <c r="E317" s="423"/>
      <c r="F317" s="63" t="s">
        <v>4234</v>
      </c>
    </row>
    <row r="318" spans="1:6" ht="60">
      <c r="A318" s="9" t="s">
        <v>5689</v>
      </c>
      <c r="B318" s="10" t="s">
        <v>3053</v>
      </c>
      <c r="C318" s="10" t="s">
        <v>3367</v>
      </c>
      <c r="D318" s="10" t="s">
        <v>3054</v>
      </c>
      <c r="E318" s="423"/>
      <c r="F318" s="63" t="s">
        <v>4237</v>
      </c>
    </row>
    <row r="319" spans="1:6" ht="60">
      <c r="A319" s="9" t="s">
        <v>5689</v>
      </c>
      <c r="B319" s="10" t="s">
        <v>3053</v>
      </c>
      <c r="C319" s="10" t="s">
        <v>3367</v>
      </c>
      <c r="D319" s="10" t="s">
        <v>3054</v>
      </c>
      <c r="E319" s="423"/>
      <c r="F319" s="63" t="s">
        <v>4240</v>
      </c>
    </row>
    <row r="320" spans="1:6" ht="60">
      <c r="A320" s="9" t="s">
        <v>5689</v>
      </c>
      <c r="B320" s="10" t="s">
        <v>3053</v>
      </c>
      <c r="C320" s="10" t="s">
        <v>3367</v>
      </c>
      <c r="D320" s="10" t="s">
        <v>3054</v>
      </c>
      <c r="E320" s="423"/>
      <c r="F320" s="63" t="s">
        <v>4241</v>
      </c>
    </row>
    <row r="321" spans="1:6" ht="60">
      <c r="A321" s="9" t="s">
        <v>5689</v>
      </c>
      <c r="B321" s="10" t="s">
        <v>3053</v>
      </c>
      <c r="C321" s="10" t="s">
        <v>3367</v>
      </c>
      <c r="D321" s="10" t="s">
        <v>3054</v>
      </c>
      <c r="E321" s="423"/>
      <c r="F321" s="63" t="s">
        <v>4263</v>
      </c>
    </row>
    <row r="322" spans="1:6" ht="60">
      <c r="A322" s="9" t="s">
        <v>5689</v>
      </c>
      <c r="B322" s="10" t="s">
        <v>3053</v>
      </c>
      <c r="C322" s="10" t="s">
        <v>3367</v>
      </c>
      <c r="D322" s="10" t="s">
        <v>3054</v>
      </c>
      <c r="E322" s="423"/>
      <c r="F322" s="17" t="s">
        <v>4265</v>
      </c>
    </row>
    <row r="323" spans="1:6" ht="60">
      <c r="A323" s="9" t="s">
        <v>5689</v>
      </c>
      <c r="B323" s="10" t="s">
        <v>3053</v>
      </c>
      <c r="C323" s="10" t="s">
        <v>3367</v>
      </c>
      <c r="D323" s="10" t="s">
        <v>3054</v>
      </c>
      <c r="E323" s="423"/>
      <c r="F323" s="63" t="s">
        <v>3035</v>
      </c>
    </row>
    <row r="324" spans="1:6" ht="60">
      <c r="A324" s="9" t="s">
        <v>5689</v>
      </c>
      <c r="B324" s="10" t="s">
        <v>3053</v>
      </c>
      <c r="C324" s="10" t="s">
        <v>3367</v>
      </c>
      <c r="D324" s="10" t="s">
        <v>3054</v>
      </c>
      <c r="E324" s="423"/>
      <c r="F324" s="63" t="s">
        <v>4250</v>
      </c>
    </row>
    <row r="325" spans="1:6" ht="60">
      <c r="A325" s="9" t="s">
        <v>5689</v>
      </c>
      <c r="B325" s="10" t="s">
        <v>3053</v>
      </c>
      <c r="C325" s="10" t="s">
        <v>3367</v>
      </c>
      <c r="D325" s="10" t="s">
        <v>3054</v>
      </c>
      <c r="E325" s="423"/>
      <c r="F325" s="63" t="s">
        <v>4253</v>
      </c>
    </row>
    <row r="326" spans="1:6" ht="60">
      <c r="A326" s="9" t="s">
        <v>5689</v>
      </c>
      <c r="B326" s="10" t="s">
        <v>3053</v>
      </c>
      <c r="C326" s="10" t="s">
        <v>3367</v>
      </c>
      <c r="D326" s="10" t="s">
        <v>3054</v>
      </c>
      <c r="E326" s="423"/>
      <c r="F326" s="63" t="s">
        <v>3037</v>
      </c>
    </row>
    <row r="327" spans="1:6" ht="60">
      <c r="A327" s="9" t="s">
        <v>5689</v>
      </c>
      <c r="B327" s="10" t="s">
        <v>3053</v>
      </c>
      <c r="C327" s="10" t="s">
        <v>3367</v>
      </c>
      <c r="D327" s="10" t="s">
        <v>3054</v>
      </c>
      <c r="E327" s="423"/>
      <c r="F327" s="63" t="s">
        <v>4255</v>
      </c>
    </row>
    <row r="328" spans="1:6" ht="60">
      <c r="A328" s="9" t="s">
        <v>5689</v>
      </c>
      <c r="B328" s="10" t="s">
        <v>3053</v>
      </c>
      <c r="C328" s="10" t="s">
        <v>3367</v>
      </c>
      <c r="D328" s="10" t="s">
        <v>3054</v>
      </c>
      <c r="E328" s="423"/>
      <c r="F328" s="63" t="s">
        <v>3038</v>
      </c>
    </row>
  </sheetData>
  <sheetProtection/>
  <autoFilter ref="A5:F328"/>
  <printOptions/>
  <pageMargins left="0.7" right="0.7" top="0.75" bottom="0.75" header="0.3" footer="0.3"/>
  <pageSetup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rgb="FF00B0F0"/>
  </sheetPr>
  <dimension ref="A1:L110"/>
  <sheetViews>
    <sheetView zoomScalePageLayoutView="0" workbookViewId="0" topLeftCell="A109">
      <selection activeCell="A111" sqref="A111"/>
    </sheetView>
  </sheetViews>
  <sheetFormatPr defaultColWidth="9.140625" defaultRowHeight="15"/>
  <cols>
    <col min="1" max="1" width="22.421875" style="36" customWidth="1"/>
    <col min="2" max="2" width="20.140625" style="36" customWidth="1"/>
    <col min="3" max="3" width="7.00390625" style="36" bestFit="1" customWidth="1"/>
    <col min="4" max="4" width="32.57421875" style="49" bestFit="1" customWidth="1"/>
    <col min="5" max="5" width="18.00390625" style="50" bestFit="1" customWidth="1"/>
    <col min="6" max="6" width="6.00390625" style="50" bestFit="1" customWidth="1"/>
    <col min="7" max="7" width="7.57421875" style="50" bestFit="1" customWidth="1"/>
    <col min="8" max="8" width="12.28125" style="50" customWidth="1"/>
    <col min="9" max="9" width="12.57421875" style="36" bestFit="1" customWidth="1"/>
    <col min="10" max="10" width="25.421875" style="50" bestFit="1" customWidth="1"/>
    <col min="11" max="11" width="23.00390625" style="49" bestFit="1" customWidth="1"/>
    <col min="12" max="12" width="44.8515625" style="49" customWidth="1"/>
    <col min="13" max="16384" width="9.140625" style="36" customWidth="1"/>
  </cols>
  <sheetData>
    <row r="1" spans="1:12" s="23" customFormat="1" ht="76.5" customHeight="1">
      <c r="A1" s="18"/>
      <c r="B1" s="18" t="s">
        <v>3368</v>
      </c>
      <c r="C1" s="19"/>
      <c r="D1" s="20"/>
      <c r="E1" s="21"/>
      <c r="F1" s="21"/>
      <c r="G1" s="21"/>
      <c r="H1" s="21"/>
      <c r="I1" s="19"/>
      <c r="J1" s="21"/>
      <c r="K1" s="20"/>
      <c r="L1" s="22"/>
    </row>
    <row r="2" spans="1:12" s="11" customFormat="1" ht="18">
      <c r="A2" s="24" t="s">
        <v>2313</v>
      </c>
      <c r="B2" s="24" t="s">
        <v>3369</v>
      </c>
      <c r="C2" s="25" t="s">
        <v>3370</v>
      </c>
      <c r="D2" s="24" t="s">
        <v>4277</v>
      </c>
      <c r="E2" s="26" t="s">
        <v>2314</v>
      </c>
      <c r="F2" s="25" t="s">
        <v>4270</v>
      </c>
      <c r="G2" s="25" t="s">
        <v>3371</v>
      </c>
      <c r="H2" s="25" t="s">
        <v>4278</v>
      </c>
      <c r="I2" s="27" t="s">
        <v>3372</v>
      </c>
      <c r="J2" s="28" t="s">
        <v>4279</v>
      </c>
      <c r="K2" s="26" t="s">
        <v>3373</v>
      </c>
      <c r="L2" s="26" t="s">
        <v>4279</v>
      </c>
    </row>
    <row r="3" spans="1:12" ht="18" customHeight="1">
      <c r="A3" s="29" t="s">
        <v>4280</v>
      </c>
      <c r="B3" s="30" t="s">
        <v>3374</v>
      </c>
      <c r="C3" s="31" t="s">
        <v>3348</v>
      </c>
      <c r="D3" s="30" t="s">
        <v>4281</v>
      </c>
      <c r="E3" s="32" t="s">
        <v>284</v>
      </c>
      <c r="F3" s="31" t="s">
        <v>4253</v>
      </c>
      <c r="G3" s="31">
        <v>75254</v>
      </c>
      <c r="H3" s="31" t="s">
        <v>4282</v>
      </c>
      <c r="I3" s="31" t="s">
        <v>4283</v>
      </c>
      <c r="J3" s="33" t="s">
        <v>4284</v>
      </c>
      <c r="K3" s="34" t="s">
        <v>243</v>
      </c>
      <c r="L3" s="35" t="s">
        <v>3375</v>
      </c>
    </row>
    <row r="4" spans="1:12" ht="18" customHeight="1">
      <c r="A4" s="29" t="s">
        <v>3376</v>
      </c>
      <c r="B4" s="30" t="s">
        <v>4618</v>
      </c>
      <c r="C4" s="31" t="s">
        <v>3348</v>
      </c>
      <c r="D4" s="30" t="s">
        <v>3377</v>
      </c>
      <c r="E4" s="32" t="s">
        <v>244</v>
      </c>
      <c r="F4" s="31" t="s">
        <v>4253</v>
      </c>
      <c r="G4" s="31">
        <v>78253</v>
      </c>
      <c r="H4" s="31" t="s">
        <v>3378</v>
      </c>
      <c r="I4" s="31" t="s">
        <v>3379</v>
      </c>
      <c r="J4" s="33" t="s">
        <v>3380</v>
      </c>
      <c r="K4" s="34" t="s">
        <v>243</v>
      </c>
      <c r="L4" s="35" t="s">
        <v>3375</v>
      </c>
    </row>
    <row r="5" spans="1:12" ht="18" customHeight="1">
      <c r="A5" s="29" t="s">
        <v>3381</v>
      </c>
      <c r="B5" s="30" t="s">
        <v>4589</v>
      </c>
      <c r="C5" s="31" t="s">
        <v>3348</v>
      </c>
      <c r="D5" s="30" t="s">
        <v>3382</v>
      </c>
      <c r="E5" s="32" t="s">
        <v>3383</v>
      </c>
      <c r="F5" s="31" t="s">
        <v>4253</v>
      </c>
      <c r="G5" s="31">
        <v>75002</v>
      </c>
      <c r="H5" s="31" t="s">
        <v>3384</v>
      </c>
      <c r="I5" s="31" t="s">
        <v>3385</v>
      </c>
      <c r="J5" s="33" t="s">
        <v>3386</v>
      </c>
      <c r="K5" s="34" t="s">
        <v>243</v>
      </c>
      <c r="L5" s="35" t="s">
        <v>3375</v>
      </c>
    </row>
    <row r="6" spans="1:12" ht="18" customHeight="1">
      <c r="A6" s="29" t="s">
        <v>3387</v>
      </c>
      <c r="B6" s="30" t="s">
        <v>3388</v>
      </c>
      <c r="C6" s="31" t="s">
        <v>3348</v>
      </c>
      <c r="D6" s="30" t="s">
        <v>3389</v>
      </c>
      <c r="E6" s="32" t="s">
        <v>3390</v>
      </c>
      <c r="F6" s="31" t="s">
        <v>4253</v>
      </c>
      <c r="G6" s="31">
        <v>76177</v>
      </c>
      <c r="H6" s="31" t="s">
        <v>3391</v>
      </c>
      <c r="I6" s="31" t="s">
        <v>3392</v>
      </c>
      <c r="J6" s="33" t="s">
        <v>3393</v>
      </c>
      <c r="K6" s="34" t="s">
        <v>243</v>
      </c>
      <c r="L6" s="35" t="s">
        <v>3375</v>
      </c>
    </row>
    <row r="7" spans="1:12" ht="18" customHeight="1">
      <c r="A7" s="29" t="s">
        <v>4285</v>
      </c>
      <c r="B7" s="30" t="s">
        <v>3394</v>
      </c>
      <c r="C7" s="31" t="s">
        <v>3348</v>
      </c>
      <c r="D7" s="37" t="s">
        <v>4286</v>
      </c>
      <c r="E7" s="37" t="s">
        <v>3395</v>
      </c>
      <c r="F7" s="38" t="s">
        <v>4229</v>
      </c>
      <c r="G7" s="31">
        <v>91006</v>
      </c>
      <c r="H7" s="38" t="s">
        <v>4287</v>
      </c>
      <c r="I7" s="31" t="s">
        <v>4288</v>
      </c>
      <c r="J7" s="33" t="s">
        <v>4289</v>
      </c>
      <c r="K7" s="34" t="s">
        <v>3396</v>
      </c>
      <c r="L7" s="39" t="s">
        <v>3397</v>
      </c>
    </row>
    <row r="8" spans="1:12" ht="18" customHeight="1">
      <c r="A8" s="29" t="s">
        <v>3398</v>
      </c>
      <c r="B8" s="30" t="s">
        <v>4533</v>
      </c>
      <c r="C8" s="31" t="s">
        <v>3348</v>
      </c>
      <c r="D8" s="32" t="s">
        <v>3399</v>
      </c>
      <c r="E8" s="32" t="s">
        <v>255</v>
      </c>
      <c r="F8" s="38" t="s">
        <v>4229</v>
      </c>
      <c r="G8" s="31">
        <v>95815</v>
      </c>
      <c r="H8" s="38" t="s">
        <v>3400</v>
      </c>
      <c r="I8" s="31" t="s">
        <v>3401</v>
      </c>
      <c r="J8" s="33" t="s">
        <v>3402</v>
      </c>
      <c r="K8" s="34" t="s">
        <v>3403</v>
      </c>
      <c r="L8" s="39" t="s">
        <v>3404</v>
      </c>
    </row>
    <row r="9" spans="1:12" s="12" customFormat="1" ht="18" customHeight="1">
      <c r="A9" s="29" t="s">
        <v>3405</v>
      </c>
      <c r="B9" s="30" t="s">
        <v>4495</v>
      </c>
      <c r="C9" s="31" t="s">
        <v>3348</v>
      </c>
      <c r="D9" s="30" t="s">
        <v>4641</v>
      </c>
      <c r="E9" s="32" t="s">
        <v>3327</v>
      </c>
      <c r="F9" s="31" t="s">
        <v>4253</v>
      </c>
      <c r="G9" s="31">
        <v>76018</v>
      </c>
      <c r="H9" s="31" t="s">
        <v>4642</v>
      </c>
      <c r="I9" s="31" t="s">
        <v>4643</v>
      </c>
      <c r="J9" s="33" t="s">
        <v>4644</v>
      </c>
      <c r="K9" s="34" t="s">
        <v>243</v>
      </c>
      <c r="L9" s="35" t="s">
        <v>3375</v>
      </c>
    </row>
    <row r="10" spans="1:12" ht="18" customHeight="1">
      <c r="A10" s="29" t="s">
        <v>4290</v>
      </c>
      <c r="B10" s="30" t="s">
        <v>4295</v>
      </c>
      <c r="C10" s="31" t="s">
        <v>3348</v>
      </c>
      <c r="D10" s="30" t="s">
        <v>4291</v>
      </c>
      <c r="E10" s="32" t="s">
        <v>3406</v>
      </c>
      <c r="F10" s="31" t="s">
        <v>4232</v>
      </c>
      <c r="G10" s="31">
        <v>80012</v>
      </c>
      <c r="H10" s="38" t="s">
        <v>4292</v>
      </c>
      <c r="I10" s="38" t="s">
        <v>4293</v>
      </c>
      <c r="J10" s="33" t="s">
        <v>4294</v>
      </c>
      <c r="K10" s="34" t="s">
        <v>3407</v>
      </c>
      <c r="L10" s="39" t="s">
        <v>3408</v>
      </c>
    </row>
    <row r="11" spans="1:12" ht="18" customHeight="1">
      <c r="A11" s="29" t="s">
        <v>4296</v>
      </c>
      <c r="B11" s="30" t="s">
        <v>4301</v>
      </c>
      <c r="C11" s="31" t="s">
        <v>3348</v>
      </c>
      <c r="D11" s="30" t="s">
        <v>4297</v>
      </c>
      <c r="E11" s="32" t="s">
        <v>2323</v>
      </c>
      <c r="F11" s="31" t="s">
        <v>4229</v>
      </c>
      <c r="G11" s="31">
        <v>92661</v>
      </c>
      <c r="H11" s="40" t="s">
        <v>4298</v>
      </c>
      <c r="I11" s="40" t="s">
        <v>4299</v>
      </c>
      <c r="J11" s="33" t="s">
        <v>4300</v>
      </c>
      <c r="K11" s="34" t="s">
        <v>3409</v>
      </c>
      <c r="L11" s="39" t="s">
        <v>3410</v>
      </c>
    </row>
    <row r="12" spans="1:12" ht="18" customHeight="1">
      <c r="A12" s="29" t="s">
        <v>4302</v>
      </c>
      <c r="B12" s="30" t="s">
        <v>4307</v>
      </c>
      <c r="C12" s="31" t="s">
        <v>3348</v>
      </c>
      <c r="D12" s="32" t="s">
        <v>4303</v>
      </c>
      <c r="E12" s="32" t="s">
        <v>3411</v>
      </c>
      <c r="F12" s="31" t="s">
        <v>4229</v>
      </c>
      <c r="G12" s="31">
        <v>93311</v>
      </c>
      <c r="H12" s="38" t="s">
        <v>4304</v>
      </c>
      <c r="I12" s="31" t="s">
        <v>4305</v>
      </c>
      <c r="J12" s="33" t="s">
        <v>4306</v>
      </c>
      <c r="K12" s="34" t="s">
        <v>3412</v>
      </c>
      <c r="L12" s="39" t="s">
        <v>3413</v>
      </c>
    </row>
    <row r="13" spans="1:12" ht="18" customHeight="1">
      <c r="A13" s="29" t="s">
        <v>4308</v>
      </c>
      <c r="B13" s="30" t="s">
        <v>3414</v>
      </c>
      <c r="C13" s="31" t="s">
        <v>3348</v>
      </c>
      <c r="D13" s="32" t="s">
        <v>3415</v>
      </c>
      <c r="E13" s="32" t="s">
        <v>3416</v>
      </c>
      <c r="F13" s="31" t="s">
        <v>4239</v>
      </c>
      <c r="G13" s="31">
        <v>70836</v>
      </c>
      <c r="H13" s="38" t="s">
        <v>4309</v>
      </c>
      <c r="I13" s="31" t="s">
        <v>4310</v>
      </c>
      <c r="J13" s="33" t="s">
        <v>4311</v>
      </c>
      <c r="K13" s="34" t="s">
        <v>3417</v>
      </c>
      <c r="L13" s="35" t="s">
        <v>3418</v>
      </c>
    </row>
    <row r="14" spans="1:12" ht="18" customHeight="1">
      <c r="A14" s="29" t="s">
        <v>4312</v>
      </c>
      <c r="B14" s="30" t="s">
        <v>3419</v>
      </c>
      <c r="C14" s="31" t="s">
        <v>3348</v>
      </c>
      <c r="D14" s="30" t="s">
        <v>4313</v>
      </c>
      <c r="E14" s="32" t="s">
        <v>3420</v>
      </c>
      <c r="F14" s="31" t="s">
        <v>4229</v>
      </c>
      <c r="G14" s="31">
        <v>90803</v>
      </c>
      <c r="H14" s="31" t="s">
        <v>4314</v>
      </c>
      <c r="I14" s="31" t="s">
        <v>4315</v>
      </c>
      <c r="J14" s="33" t="s">
        <v>4316</v>
      </c>
      <c r="K14" s="34" t="s">
        <v>3409</v>
      </c>
      <c r="L14" s="39" t="s">
        <v>3410</v>
      </c>
    </row>
    <row r="15" spans="1:12" ht="18" customHeight="1">
      <c r="A15" s="29" t="s">
        <v>4317</v>
      </c>
      <c r="B15" s="30" t="s">
        <v>3421</v>
      </c>
      <c r="C15" s="31" t="s">
        <v>3348</v>
      </c>
      <c r="D15" s="30" t="s">
        <v>4318</v>
      </c>
      <c r="E15" s="32" t="s">
        <v>3422</v>
      </c>
      <c r="F15" s="31" t="s">
        <v>4232</v>
      </c>
      <c r="G15" s="31">
        <v>80302</v>
      </c>
      <c r="H15" s="31" t="s">
        <v>4319</v>
      </c>
      <c r="I15" s="40" t="s">
        <v>4320</v>
      </c>
      <c r="J15" s="33" t="s">
        <v>4321</v>
      </c>
      <c r="K15" s="34" t="s">
        <v>3407</v>
      </c>
      <c r="L15" s="39" t="s">
        <v>3408</v>
      </c>
    </row>
    <row r="16" spans="1:12" ht="18" customHeight="1">
      <c r="A16" s="29" t="s">
        <v>4323</v>
      </c>
      <c r="B16" s="30" t="s">
        <v>3423</v>
      </c>
      <c r="C16" s="31" t="s">
        <v>3348</v>
      </c>
      <c r="D16" s="41" t="s">
        <v>4324</v>
      </c>
      <c r="E16" s="42" t="s">
        <v>3424</v>
      </c>
      <c r="F16" s="40" t="s">
        <v>4229</v>
      </c>
      <c r="G16" s="40">
        <v>92821</v>
      </c>
      <c r="H16" s="31" t="s">
        <v>4325</v>
      </c>
      <c r="I16" s="31" t="s">
        <v>4326</v>
      </c>
      <c r="J16" s="33" t="s">
        <v>4327</v>
      </c>
      <c r="K16" s="34" t="s">
        <v>3409</v>
      </c>
      <c r="L16" s="39" t="s">
        <v>3410</v>
      </c>
    </row>
    <row r="17" spans="1:12" ht="18" customHeight="1">
      <c r="A17" s="29" t="s">
        <v>4329</v>
      </c>
      <c r="B17" s="30" t="s">
        <v>2213</v>
      </c>
      <c r="C17" s="31" t="s">
        <v>3348</v>
      </c>
      <c r="D17" s="30" t="s">
        <v>4330</v>
      </c>
      <c r="E17" s="32" t="s">
        <v>326</v>
      </c>
      <c r="F17" s="40" t="s">
        <v>4229</v>
      </c>
      <c r="G17" s="40">
        <v>91502</v>
      </c>
      <c r="H17" s="31" t="s">
        <v>4331</v>
      </c>
      <c r="I17" s="31" t="s">
        <v>4332</v>
      </c>
      <c r="J17" s="33" t="s">
        <v>4333</v>
      </c>
      <c r="K17" s="34" t="s">
        <v>3425</v>
      </c>
      <c r="L17" s="39" t="s">
        <v>3426</v>
      </c>
    </row>
    <row r="18" spans="1:12" ht="18" customHeight="1">
      <c r="A18" s="29" t="s">
        <v>3427</v>
      </c>
      <c r="B18" s="30" t="s">
        <v>4489</v>
      </c>
      <c r="C18" s="31" t="s">
        <v>3348</v>
      </c>
      <c r="D18" s="30" t="s">
        <v>3428</v>
      </c>
      <c r="E18" s="32" t="s">
        <v>3429</v>
      </c>
      <c r="F18" s="40" t="s">
        <v>4229</v>
      </c>
      <c r="G18" s="40">
        <v>92008</v>
      </c>
      <c r="H18" s="31" t="s">
        <v>3430</v>
      </c>
      <c r="I18" s="31" t="s">
        <v>3431</v>
      </c>
      <c r="J18" s="33" t="s">
        <v>3432</v>
      </c>
      <c r="K18" s="34" t="s">
        <v>3433</v>
      </c>
      <c r="L18" s="39" t="s">
        <v>3434</v>
      </c>
    </row>
    <row r="19" spans="1:12" ht="18" customHeight="1">
      <c r="A19" s="29" t="s">
        <v>4334</v>
      </c>
      <c r="B19" s="30" t="s">
        <v>4339</v>
      </c>
      <c r="C19" s="31" t="s">
        <v>3348</v>
      </c>
      <c r="D19" s="41" t="s">
        <v>4335</v>
      </c>
      <c r="E19" s="42" t="s">
        <v>3435</v>
      </c>
      <c r="F19" s="40" t="s">
        <v>4229</v>
      </c>
      <c r="G19" s="40">
        <v>90703</v>
      </c>
      <c r="H19" s="31" t="s">
        <v>4336</v>
      </c>
      <c r="I19" s="40" t="s">
        <v>4337</v>
      </c>
      <c r="J19" s="33" t="s">
        <v>4338</v>
      </c>
      <c r="K19" s="34" t="s">
        <v>3409</v>
      </c>
      <c r="L19" s="39" t="s">
        <v>3410</v>
      </c>
    </row>
    <row r="20" spans="1:12" ht="18" customHeight="1">
      <c r="A20" s="29" t="s">
        <v>4340</v>
      </c>
      <c r="B20" s="30" t="s">
        <v>4345</v>
      </c>
      <c r="C20" s="31" t="s">
        <v>3348</v>
      </c>
      <c r="D20" s="41" t="s">
        <v>4341</v>
      </c>
      <c r="E20" s="42" t="s">
        <v>3436</v>
      </c>
      <c r="F20" s="40" t="s">
        <v>4231</v>
      </c>
      <c r="G20" s="40">
        <v>85226</v>
      </c>
      <c r="H20" s="31" t="s">
        <v>4342</v>
      </c>
      <c r="I20" s="31" t="s">
        <v>4343</v>
      </c>
      <c r="J20" s="33" t="s">
        <v>4344</v>
      </c>
      <c r="K20" s="34" t="s">
        <v>2319</v>
      </c>
      <c r="L20" s="35" t="s">
        <v>3437</v>
      </c>
    </row>
    <row r="21" spans="1:12" ht="18" customHeight="1">
      <c r="A21" s="29" t="s">
        <v>4346</v>
      </c>
      <c r="B21" s="30" t="s">
        <v>4372</v>
      </c>
      <c r="C21" s="31" t="s">
        <v>3348</v>
      </c>
      <c r="D21" s="41" t="s">
        <v>4347</v>
      </c>
      <c r="E21" s="42" t="s">
        <v>3438</v>
      </c>
      <c r="F21" s="40" t="s">
        <v>4229</v>
      </c>
      <c r="G21" s="40">
        <v>91709</v>
      </c>
      <c r="H21" s="31" t="s">
        <v>4348</v>
      </c>
      <c r="I21" s="31" t="s">
        <v>4349</v>
      </c>
      <c r="J21" s="33" t="s">
        <v>4350</v>
      </c>
      <c r="K21" s="34" t="s">
        <v>3396</v>
      </c>
      <c r="L21" s="39" t="s">
        <v>3397</v>
      </c>
    </row>
    <row r="22" spans="1:12" ht="18" customHeight="1">
      <c r="A22" s="29" t="s">
        <v>4352</v>
      </c>
      <c r="B22" s="30" t="s">
        <v>4356</v>
      </c>
      <c r="C22" s="31" t="s">
        <v>3348</v>
      </c>
      <c r="D22" s="41" t="s">
        <v>3439</v>
      </c>
      <c r="E22" s="42" t="s">
        <v>3440</v>
      </c>
      <c r="F22" s="40" t="s">
        <v>4229</v>
      </c>
      <c r="G22" s="40">
        <v>91910</v>
      </c>
      <c r="H22" s="31" t="s">
        <v>4353</v>
      </c>
      <c r="I22" s="31" t="s">
        <v>4354</v>
      </c>
      <c r="J22" s="33" t="s">
        <v>4355</v>
      </c>
      <c r="K22" s="34" t="s">
        <v>3441</v>
      </c>
      <c r="L22" s="39" t="s">
        <v>3442</v>
      </c>
    </row>
    <row r="23" spans="1:12" ht="18" customHeight="1">
      <c r="A23" s="29" t="s">
        <v>4357</v>
      </c>
      <c r="B23" s="30" t="s">
        <v>4691</v>
      </c>
      <c r="C23" s="31" t="s">
        <v>3348</v>
      </c>
      <c r="D23" s="41" t="s">
        <v>4358</v>
      </c>
      <c r="E23" s="42" t="s">
        <v>3443</v>
      </c>
      <c r="F23" s="40" t="s">
        <v>4234</v>
      </c>
      <c r="G23" s="40">
        <v>33625</v>
      </c>
      <c r="H23" s="31" t="s">
        <v>4359</v>
      </c>
      <c r="I23" s="31" t="s">
        <v>4360</v>
      </c>
      <c r="J23" s="33" t="s">
        <v>4361</v>
      </c>
      <c r="K23" s="34" t="s">
        <v>2327</v>
      </c>
      <c r="L23" s="39" t="s">
        <v>3444</v>
      </c>
    </row>
    <row r="24" spans="1:12" ht="18" customHeight="1">
      <c r="A24" s="29" t="s">
        <v>4362</v>
      </c>
      <c r="B24" s="30" t="s">
        <v>3445</v>
      </c>
      <c r="C24" s="31" t="s">
        <v>3348</v>
      </c>
      <c r="D24" s="41" t="s">
        <v>4363</v>
      </c>
      <c r="E24" s="42" t="s">
        <v>3446</v>
      </c>
      <c r="F24" s="40" t="s">
        <v>4253</v>
      </c>
      <c r="G24" s="40">
        <v>77598</v>
      </c>
      <c r="H24" s="31" t="s">
        <v>4364</v>
      </c>
      <c r="I24" s="31" t="s">
        <v>4365</v>
      </c>
      <c r="J24" s="33" t="s">
        <v>4366</v>
      </c>
      <c r="K24" s="34" t="s">
        <v>243</v>
      </c>
      <c r="L24" s="35" t="s">
        <v>3375</v>
      </c>
    </row>
    <row r="25" spans="1:12" ht="18" customHeight="1">
      <c r="A25" s="29" t="s">
        <v>3447</v>
      </c>
      <c r="B25" s="30" t="s">
        <v>4408</v>
      </c>
      <c r="C25" s="31" t="s">
        <v>3348</v>
      </c>
      <c r="D25" s="41" t="s">
        <v>3448</v>
      </c>
      <c r="E25" s="42" t="s">
        <v>3449</v>
      </c>
      <c r="F25" s="40" t="s">
        <v>4232</v>
      </c>
      <c r="G25" s="40">
        <v>80918</v>
      </c>
      <c r="H25" s="31" t="s">
        <v>3450</v>
      </c>
      <c r="I25" s="31" t="s">
        <v>3451</v>
      </c>
      <c r="J25" s="33" t="s">
        <v>3452</v>
      </c>
      <c r="K25" s="34" t="s">
        <v>3407</v>
      </c>
      <c r="L25" s="39" t="s">
        <v>3408</v>
      </c>
    </row>
    <row r="26" spans="1:12" s="12" customFormat="1" ht="18" customHeight="1">
      <c r="A26" s="29" t="s">
        <v>3453</v>
      </c>
      <c r="B26" s="30" t="s">
        <v>4703</v>
      </c>
      <c r="C26" s="31" t="s">
        <v>3348</v>
      </c>
      <c r="D26" s="41" t="s">
        <v>3454</v>
      </c>
      <c r="E26" s="42" t="s">
        <v>273</v>
      </c>
      <c r="F26" s="40" t="s">
        <v>4229</v>
      </c>
      <c r="G26" s="40">
        <v>94520</v>
      </c>
      <c r="H26" s="31" t="s">
        <v>3455</v>
      </c>
      <c r="I26" s="31" t="s">
        <v>3456</v>
      </c>
      <c r="J26" s="33" t="s">
        <v>3457</v>
      </c>
      <c r="K26" s="34" t="s">
        <v>3409</v>
      </c>
      <c r="L26" s="39" t="s">
        <v>3410</v>
      </c>
    </row>
    <row r="27" spans="1:12" ht="18" customHeight="1">
      <c r="A27" s="29" t="s">
        <v>4367</v>
      </c>
      <c r="B27" s="30" t="s">
        <v>3458</v>
      </c>
      <c r="C27" s="31" t="s">
        <v>3348</v>
      </c>
      <c r="D27" s="41" t="s">
        <v>4368</v>
      </c>
      <c r="E27" s="42" t="s">
        <v>3459</v>
      </c>
      <c r="F27" s="40" t="s">
        <v>4229</v>
      </c>
      <c r="G27" s="40">
        <v>92881</v>
      </c>
      <c r="H27" s="31" t="s">
        <v>4369</v>
      </c>
      <c r="I27" s="31" t="s">
        <v>4370</v>
      </c>
      <c r="J27" s="33" t="s">
        <v>4371</v>
      </c>
      <c r="K27" s="34" t="s">
        <v>3396</v>
      </c>
      <c r="L27" s="39" t="s">
        <v>3397</v>
      </c>
    </row>
    <row r="28" spans="1:12" ht="18" customHeight="1">
      <c r="A28" s="29" t="s">
        <v>3460</v>
      </c>
      <c r="B28" s="30" t="s">
        <v>4424</v>
      </c>
      <c r="C28" s="31" t="s">
        <v>3348</v>
      </c>
      <c r="D28" s="41" t="s">
        <v>3461</v>
      </c>
      <c r="E28" s="42" t="s">
        <v>3462</v>
      </c>
      <c r="F28" s="40" t="s">
        <v>4229</v>
      </c>
      <c r="G28" s="40">
        <v>90230</v>
      </c>
      <c r="H28" s="31" t="s">
        <v>3463</v>
      </c>
      <c r="I28" s="31" t="s">
        <v>3464</v>
      </c>
      <c r="J28" s="33" t="s">
        <v>3465</v>
      </c>
      <c r="K28" s="34" t="s">
        <v>3425</v>
      </c>
      <c r="L28" s="39" t="s">
        <v>3426</v>
      </c>
    </row>
    <row r="29" spans="1:12" ht="18" customHeight="1">
      <c r="A29" s="29" t="s">
        <v>4373</v>
      </c>
      <c r="B29" s="30" t="s">
        <v>3466</v>
      </c>
      <c r="C29" s="31" t="s">
        <v>3348</v>
      </c>
      <c r="D29" s="41" t="s">
        <v>3467</v>
      </c>
      <c r="E29" s="42" t="s">
        <v>3468</v>
      </c>
      <c r="F29" s="40" t="s">
        <v>4229</v>
      </c>
      <c r="G29" s="40">
        <v>95014</v>
      </c>
      <c r="H29" s="31" t="s">
        <v>4374</v>
      </c>
      <c r="I29" s="31" t="s">
        <v>4375</v>
      </c>
      <c r="J29" s="33" t="s">
        <v>4376</v>
      </c>
      <c r="K29" s="34" t="s">
        <v>3469</v>
      </c>
      <c r="L29" s="39" t="s">
        <v>3470</v>
      </c>
    </row>
    <row r="30" spans="1:12" ht="18" customHeight="1">
      <c r="A30" s="29" t="s">
        <v>3471</v>
      </c>
      <c r="B30" s="30" t="s">
        <v>4322</v>
      </c>
      <c r="C30" s="31" t="s">
        <v>3348</v>
      </c>
      <c r="D30" s="30" t="s">
        <v>3472</v>
      </c>
      <c r="E30" s="32" t="s">
        <v>2326</v>
      </c>
      <c r="F30" s="31" t="s">
        <v>4234</v>
      </c>
      <c r="G30" s="31">
        <v>32114</v>
      </c>
      <c r="H30" s="31" t="s">
        <v>3473</v>
      </c>
      <c r="I30" s="31" t="s">
        <v>3474</v>
      </c>
      <c r="J30" s="33" t="s">
        <v>3475</v>
      </c>
      <c r="K30" s="34" t="s">
        <v>2327</v>
      </c>
      <c r="L30" s="39" t="s">
        <v>3444</v>
      </c>
    </row>
    <row r="31" spans="1:12" ht="18" customHeight="1">
      <c r="A31" s="29" t="s">
        <v>4377</v>
      </c>
      <c r="B31" s="30" t="s">
        <v>3476</v>
      </c>
      <c r="C31" s="31" t="s">
        <v>3348</v>
      </c>
      <c r="D31" s="30" t="s">
        <v>3477</v>
      </c>
      <c r="E31" s="32" t="s">
        <v>3478</v>
      </c>
      <c r="F31" s="40" t="s">
        <v>4229</v>
      </c>
      <c r="G31" s="40">
        <v>90503</v>
      </c>
      <c r="H31" s="31" t="s">
        <v>4378</v>
      </c>
      <c r="I31" s="31" t="s">
        <v>4379</v>
      </c>
      <c r="J31" s="33" t="s">
        <v>4380</v>
      </c>
      <c r="K31" s="34" t="s">
        <v>3409</v>
      </c>
      <c r="L31" s="39" t="s">
        <v>3410</v>
      </c>
    </row>
    <row r="32" spans="1:12" ht="18" customHeight="1">
      <c r="A32" s="29" t="s">
        <v>4381</v>
      </c>
      <c r="B32" s="30" t="s">
        <v>4385</v>
      </c>
      <c r="C32" s="31" t="s">
        <v>3348</v>
      </c>
      <c r="D32" s="41" t="s">
        <v>4382</v>
      </c>
      <c r="E32" s="42" t="s">
        <v>250</v>
      </c>
      <c r="F32" s="40" t="s">
        <v>4231</v>
      </c>
      <c r="G32" s="40">
        <v>85050</v>
      </c>
      <c r="H32" s="31" t="s">
        <v>4383</v>
      </c>
      <c r="I32" s="31" t="s">
        <v>4384</v>
      </c>
      <c r="J32" s="33" t="s">
        <v>4376</v>
      </c>
      <c r="K32" s="34" t="s">
        <v>2319</v>
      </c>
      <c r="L32" s="35" t="s">
        <v>3437</v>
      </c>
    </row>
    <row r="33" spans="1:12" ht="18" customHeight="1">
      <c r="A33" s="29" t="s">
        <v>3479</v>
      </c>
      <c r="B33" s="30" t="s">
        <v>2207</v>
      </c>
      <c r="C33" s="31" t="s">
        <v>3348</v>
      </c>
      <c r="D33" s="30" t="s">
        <v>3480</v>
      </c>
      <c r="E33" s="32" t="s">
        <v>3481</v>
      </c>
      <c r="F33" s="40" t="s">
        <v>4229</v>
      </c>
      <c r="G33" s="40">
        <v>90241</v>
      </c>
      <c r="H33" s="31" t="s">
        <v>3482</v>
      </c>
      <c r="I33" s="31" t="s">
        <v>3483</v>
      </c>
      <c r="J33" s="33" t="s">
        <v>3484</v>
      </c>
      <c r="K33" s="34" t="s">
        <v>3409</v>
      </c>
      <c r="L33" s="39" t="s">
        <v>3410</v>
      </c>
    </row>
    <row r="34" spans="1:12" ht="18" customHeight="1">
      <c r="A34" s="29" t="s">
        <v>4386</v>
      </c>
      <c r="B34" s="30" t="s">
        <v>4391</v>
      </c>
      <c r="C34" s="31" t="s">
        <v>3348</v>
      </c>
      <c r="D34" s="30" t="s">
        <v>4387</v>
      </c>
      <c r="E34" s="32" t="s">
        <v>3485</v>
      </c>
      <c r="F34" s="31" t="s">
        <v>4253</v>
      </c>
      <c r="G34" s="31">
        <v>79936</v>
      </c>
      <c r="H34" s="38" t="s">
        <v>4388</v>
      </c>
      <c r="I34" s="38" t="s">
        <v>4389</v>
      </c>
      <c r="J34" s="33" t="s">
        <v>4390</v>
      </c>
      <c r="K34" s="34" t="s">
        <v>243</v>
      </c>
      <c r="L34" s="35" t="s">
        <v>3375</v>
      </c>
    </row>
    <row r="35" spans="1:12" ht="18" customHeight="1">
      <c r="A35" s="29" t="s">
        <v>4392</v>
      </c>
      <c r="B35" s="30" t="s">
        <v>4397</v>
      </c>
      <c r="C35" s="31" t="s">
        <v>3348</v>
      </c>
      <c r="D35" s="30" t="s">
        <v>4393</v>
      </c>
      <c r="E35" s="32" t="s">
        <v>3486</v>
      </c>
      <c r="F35" s="40" t="s">
        <v>4229</v>
      </c>
      <c r="G35" s="40">
        <v>95758</v>
      </c>
      <c r="H35" s="31" t="s">
        <v>4394</v>
      </c>
      <c r="I35" s="31" t="s">
        <v>4395</v>
      </c>
      <c r="J35" s="33" t="s">
        <v>4396</v>
      </c>
      <c r="K35" s="34" t="s">
        <v>3403</v>
      </c>
      <c r="L35" s="39" t="s">
        <v>3404</v>
      </c>
    </row>
    <row r="36" spans="1:12" ht="18" customHeight="1">
      <c r="A36" s="29" t="s">
        <v>3487</v>
      </c>
      <c r="B36" s="30" t="s">
        <v>4681</v>
      </c>
      <c r="C36" s="31" t="s">
        <v>3348</v>
      </c>
      <c r="D36" s="30" t="s">
        <v>3488</v>
      </c>
      <c r="E36" s="32" t="s">
        <v>3489</v>
      </c>
      <c r="F36" s="40" t="s">
        <v>4229</v>
      </c>
      <c r="G36" s="40">
        <v>92025</v>
      </c>
      <c r="H36" s="31" t="s">
        <v>3490</v>
      </c>
      <c r="I36" s="31" t="s">
        <v>3491</v>
      </c>
      <c r="J36" s="33" t="s">
        <v>3492</v>
      </c>
      <c r="K36" s="34" t="s">
        <v>3433</v>
      </c>
      <c r="L36" s="39" t="s">
        <v>3434</v>
      </c>
    </row>
    <row r="37" spans="1:12" ht="18" customHeight="1">
      <c r="A37" s="29" t="s">
        <v>3493</v>
      </c>
      <c r="B37" s="30" t="s">
        <v>4402</v>
      </c>
      <c r="C37" s="31" t="s">
        <v>3348</v>
      </c>
      <c r="D37" s="30" t="s">
        <v>4398</v>
      </c>
      <c r="E37" s="32" t="s">
        <v>3494</v>
      </c>
      <c r="F37" s="31" t="s">
        <v>4259</v>
      </c>
      <c r="G37" s="31">
        <v>97401</v>
      </c>
      <c r="H37" s="38" t="s">
        <v>4399</v>
      </c>
      <c r="I37" s="38" t="s">
        <v>4400</v>
      </c>
      <c r="J37" s="33" t="s">
        <v>4401</v>
      </c>
      <c r="K37" s="34" t="s">
        <v>238</v>
      </c>
      <c r="L37" s="35" t="s">
        <v>3495</v>
      </c>
    </row>
    <row r="38" spans="1:12" ht="18" customHeight="1">
      <c r="A38" s="29" t="s">
        <v>4403</v>
      </c>
      <c r="B38" s="30" t="s">
        <v>3496</v>
      </c>
      <c r="C38" s="31" t="s">
        <v>3348</v>
      </c>
      <c r="D38" s="30" t="s">
        <v>4404</v>
      </c>
      <c r="E38" s="32" t="s">
        <v>3497</v>
      </c>
      <c r="F38" s="40" t="s">
        <v>4229</v>
      </c>
      <c r="G38" s="40">
        <v>95630</v>
      </c>
      <c r="H38" s="38" t="s">
        <v>4405</v>
      </c>
      <c r="I38" s="38" t="s">
        <v>4406</v>
      </c>
      <c r="J38" s="33" t="s">
        <v>4407</v>
      </c>
      <c r="K38" s="34" t="s">
        <v>3403</v>
      </c>
      <c r="L38" s="39" t="s">
        <v>3404</v>
      </c>
    </row>
    <row r="39" spans="1:12" ht="18" customHeight="1">
      <c r="A39" s="29" t="s">
        <v>4409</v>
      </c>
      <c r="B39" s="30" t="s">
        <v>3498</v>
      </c>
      <c r="C39" s="31" t="s">
        <v>3348</v>
      </c>
      <c r="D39" s="30" t="s">
        <v>4410</v>
      </c>
      <c r="E39" s="32" t="s">
        <v>3499</v>
      </c>
      <c r="F39" s="40" t="s">
        <v>4229</v>
      </c>
      <c r="G39" s="40">
        <v>93710</v>
      </c>
      <c r="H39" s="38" t="s">
        <v>4411</v>
      </c>
      <c r="I39" s="38" t="s">
        <v>4412</v>
      </c>
      <c r="J39" s="33" t="s">
        <v>4413</v>
      </c>
      <c r="K39" s="34" t="s">
        <v>3403</v>
      </c>
      <c r="L39" s="39" t="s">
        <v>3404</v>
      </c>
    </row>
    <row r="40" spans="1:12" ht="18" customHeight="1">
      <c r="A40" s="29" t="s">
        <v>4414</v>
      </c>
      <c r="B40" s="30" t="s">
        <v>4462</v>
      </c>
      <c r="C40" s="31" t="s">
        <v>3348</v>
      </c>
      <c r="D40" s="32" t="s">
        <v>4415</v>
      </c>
      <c r="E40" s="32" t="s">
        <v>3500</v>
      </c>
      <c r="F40" s="31" t="s">
        <v>4234</v>
      </c>
      <c r="G40" s="31">
        <v>32605</v>
      </c>
      <c r="H40" s="38" t="s">
        <v>4416</v>
      </c>
      <c r="I40" s="31" t="s">
        <v>4417</v>
      </c>
      <c r="J40" s="33" t="s">
        <v>4418</v>
      </c>
      <c r="K40" s="34" t="s">
        <v>2327</v>
      </c>
      <c r="L40" s="39" t="s">
        <v>3444</v>
      </c>
    </row>
    <row r="41" spans="1:12" ht="18" customHeight="1">
      <c r="A41" s="29" t="s">
        <v>4419</v>
      </c>
      <c r="B41" s="30" t="s">
        <v>3501</v>
      </c>
      <c r="C41" s="31" t="s">
        <v>3348</v>
      </c>
      <c r="D41" s="32" t="s">
        <v>4420</v>
      </c>
      <c r="E41" s="32" t="s">
        <v>3502</v>
      </c>
      <c r="F41" s="40" t="s">
        <v>4229</v>
      </c>
      <c r="G41" s="40">
        <v>92103</v>
      </c>
      <c r="H41" s="31" t="s">
        <v>4421</v>
      </c>
      <c r="I41" s="31" t="s">
        <v>4422</v>
      </c>
      <c r="J41" s="33" t="s">
        <v>4423</v>
      </c>
      <c r="K41" s="34" t="s">
        <v>3425</v>
      </c>
      <c r="L41" s="39" t="s">
        <v>3426</v>
      </c>
    </row>
    <row r="42" spans="1:12" ht="18" customHeight="1">
      <c r="A42" s="29" t="s">
        <v>4425</v>
      </c>
      <c r="B42" s="30" t="s">
        <v>4430</v>
      </c>
      <c r="C42" s="31" t="s">
        <v>3348</v>
      </c>
      <c r="D42" s="32" t="s">
        <v>4426</v>
      </c>
      <c r="E42" s="32" t="s">
        <v>3503</v>
      </c>
      <c r="F42" s="31" t="s">
        <v>4238</v>
      </c>
      <c r="G42" s="31">
        <v>46142</v>
      </c>
      <c r="H42" s="38" t="s">
        <v>4427</v>
      </c>
      <c r="I42" s="31" t="s">
        <v>4428</v>
      </c>
      <c r="J42" s="33" t="s">
        <v>4429</v>
      </c>
      <c r="K42" s="34" t="s">
        <v>264</v>
      </c>
      <c r="L42" s="35" t="s">
        <v>3504</v>
      </c>
    </row>
    <row r="43" spans="1:12" ht="18" customHeight="1">
      <c r="A43" s="29" t="s">
        <v>4431</v>
      </c>
      <c r="B43" s="30" t="s">
        <v>3505</v>
      </c>
      <c r="C43" s="31" t="s">
        <v>3348</v>
      </c>
      <c r="D43" s="32" t="s">
        <v>4432</v>
      </c>
      <c r="E43" s="32" t="s">
        <v>3506</v>
      </c>
      <c r="F43" s="31" t="s">
        <v>4247</v>
      </c>
      <c r="G43" s="31">
        <v>89123</v>
      </c>
      <c r="H43" s="38" t="s">
        <v>4433</v>
      </c>
      <c r="I43" s="31" t="s">
        <v>4434</v>
      </c>
      <c r="J43" s="33" t="s">
        <v>4435</v>
      </c>
      <c r="K43" s="34" t="s">
        <v>2319</v>
      </c>
      <c r="L43" s="35" t="s">
        <v>3437</v>
      </c>
    </row>
    <row r="44" spans="1:12" ht="18" customHeight="1">
      <c r="A44" s="29" t="s">
        <v>4436</v>
      </c>
      <c r="B44" s="30" t="s">
        <v>4446</v>
      </c>
      <c r="C44" s="31" t="s">
        <v>3348</v>
      </c>
      <c r="D44" s="30" t="s">
        <v>4437</v>
      </c>
      <c r="E44" s="32" t="s">
        <v>3507</v>
      </c>
      <c r="F44" s="40" t="s">
        <v>4229</v>
      </c>
      <c r="G44" s="40">
        <v>92648</v>
      </c>
      <c r="H44" s="38" t="s">
        <v>4438</v>
      </c>
      <c r="I44" s="38" t="s">
        <v>4439</v>
      </c>
      <c r="J44" s="33" t="s">
        <v>4440</v>
      </c>
      <c r="K44" s="34" t="s">
        <v>3409</v>
      </c>
      <c r="L44" s="39" t="s">
        <v>3410</v>
      </c>
    </row>
    <row r="45" spans="1:12" ht="18" customHeight="1">
      <c r="A45" s="29" t="s">
        <v>4441</v>
      </c>
      <c r="B45" s="30" t="s">
        <v>3508</v>
      </c>
      <c r="C45" s="31" t="s">
        <v>3348</v>
      </c>
      <c r="D45" s="30" t="s">
        <v>4442</v>
      </c>
      <c r="E45" s="32" t="s">
        <v>3507</v>
      </c>
      <c r="F45" s="40" t="s">
        <v>4229</v>
      </c>
      <c r="G45" s="40">
        <v>92647</v>
      </c>
      <c r="H45" s="38" t="s">
        <v>4443</v>
      </c>
      <c r="I45" s="38" t="s">
        <v>4444</v>
      </c>
      <c r="J45" s="33" t="s">
        <v>4445</v>
      </c>
      <c r="K45" s="34" t="s">
        <v>3409</v>
      </c>
      <c r="L45" s="39" t="s">
        <v>3410</v>
      </c>
    </row>
    <row r="46" spans="1:12" ht="18" customHeight="1">
      <c r="A46" s="29" t="s">
        <v>3509</v>
      </c>
      <c r="B46" s="30" t="s">
        <v>3510</v>
      </c>
      <c r="C46" s="31" t="s">
        <v>3348</v>
      </c>
      <c r="D46" s="30" t="s">
        <v>3511</v>
      </c>
      <c r="E46" s="32" t="s">
        <v>3512</v>
      </c>
      <c r="F46" s="31" t="s">
        <v>4253</v>
      </c>
      <c r="G46" s="31">
        <v>76053</v>
      </c>
      <c r="H46" s="38" t="s">
        <v>3513</v>
      </c>
      <c r="I46" s="31" t="s">
        <v>3514</v>
      </c>
      <c r="J46" s="33" t="s">
        <v>3515</v>
      </c>
      <c r="K46" s="34" t="s">
        <v>243</v>
      </c>
      <c r="L46" s="35" t="s">
        <v>3375</v>
      </c>
    </row>
    <row r="47" spans="1:12" ht="18" customHeight="1">
      <c r="A47" s="29" t="s">
        <v>4447</v>
      </c>
      <c r="B47" s="30" t="s">
        <v>2225</v>
      </c>
      <c r="C47" s="31" t="s">
        <v>3348</v>
      </c>
      <c r="D47" s="37" t="s">
        <v>4448</v>
      </c>
      <c r="E47" s="37" t="s">
        <v>3352</v>
      </c>
      <c r="F47" s="40" t="s">
        <v>4229</v>
      </c>
      <c r="G47" s="40">
        <v>92602</v>
      </c>
      <c r="H47" s="38" t="s">
        <v>4449</v>
      </c>
      <c r="I47" s="31" t="s">
        <v>4450</v>
      </c>
      <c r="J47" s="33" t="s">
        <v>4451</v>
      </c>
      <c r="K47" s="34" t="s">
        <v>3409</v>
      </c>
      <c r="L47" s="39" t="s">
        <v>3410</v>
      </c>
    </row>
    <row r="48" spans="1:12" ht="18" customHeight="1">
      <c r="A48" s="29" t="s">
        <v>3516</v>
      </c>
      <c r="B48" s="30" t="s">
        <v>3517</v>
      </c>
      <c r="C48" s="31" t="s">
        <v>3348</v>
      </c>
      <c r="D48" s="41" t="s">
        <v>4453</v>
      </c>
      <c r="E48" s="42" t="s">
        <v>236</v>
      </c>
      <c r="F48" s="40" t="s">
        <v>4259</v>
      </c>
      <c r="G48" s="40">
        <v>97217</v>
      </c>
      <c r="H48" s="31" t="s">
        <v>4454</v>
      </c>
      <c r="I48" s="31" t="s">
        <v>4455</v>
      </c>
      <c r="J48" s="33" t="s">
        <v>4456</v>
      </c>
      <c r="K48" s="34" t="s">
        <v>238</v>
      </c>
      <c r="L48" s="35" t="s">
        <v>3495</v>
      </c>
    </row>
    <row r="49" spans="1:12" ht="18" customHeight="1">
      <c r="A49" s="29" t="s">
        <v>4457</v>
      </c>
      <c r="B49" s="30" t="s">
        <v>3518</v>
      </c>
      <c r="C49" s="31" t="s">
        <v>3348</v>
      </c>
      <c r="D49" s="30" t="s">
        <v>4458</v>
      </c>
      <c r="E49" s="32" t="s">
        <v>3519</v>
      </c>
      <c r="F49" s="31" t="s">
        <v>4234</v>
      </c>
      <c r="G49" s="31">
        <v>34741</v>
      </c>
      <c r="H49" s="31" t="s">
        <v>4459</v>
      </c>
      <c r="I49" s="31" t="s">
        <v>4460</v>
      </c>
      <c r="J49" s="33" t="s">
        <v>4461</v>
      </c>
      <c r="K49" s="34" t="s">
        <v>2327</v>
      </c>
      <c r="L49" s="39" t="s">
        <v>3444</v>
      </c>
    </row>
    <row r="50" spans="1:12" ht="18" customHeight="1">
      <c r="A50" s="29" t="s">
        <v>4463</v>
      </c>
      <c r="B50" s="30" t="s">
        <v>4468</v>
      </c>
      <c r="C50" s="31" t="s">
        <v>3348</v>
      </c>
      <c r="D50" s="43" t="s">
        <v>4464</v>
      </c>
      <c r="E50" s="43" t="s">
        <v>3520</v>
      </c>
      <c r="F50" s="40" t="s">
        <v>4229</v>
      </c>
      <c r="G50" s="40">
        <v>92651</v>
      </c>
      <c r="H50" s="38" t="s">
        <v>4465</v>
      </c>
      <c r="I50" s="38" t="s">
        <v>4466</v>
      </c>
      <c r="J50" s="33" t="s">
        <v>4467</v>
      </c>
      <c r="K50" s="34" t="s">
        <v>3433</v>
      </c>
      <c r="L50" s="39" t="s">
        <v>3434</v>
      </c>
    </row>
    <row r="51" spans="1:12" ht="18" customHeight="1">
      <c r="A51" s="29" t="s">
        <v>4469</v>
      </c>
      <c r="B51" s="30" t="s">
        <v>3521</v>
      </c>
      <c r="C51" s="31" t="s">
        <v>3348</v>
      </c>
      <c r="D51" s="30" t="s">
        <v>4470</v>
      </c>
      <c r="E51" s="32" t="s">
        <v>3522</v>
      </c>
      <c r="F51" s="40" t="s">
        <v>4229</v>
      </c>
      <c r="G51" s="40">
        <v>92653</v>
      </c>
      <c r="H51" s="40" t="s">
        <v>4471</v>
      </c>
      <c r="I51" s="40" t="s">
        <v>4472</v>
      </c>
      <c r="J51" s="33" t="s">
        <v>4473</v>
      </c>
      <c r="K51" s="34" t="s">
        <v>3433</v>
      </c>
      <c r="L51" s="39" t="s">
        <v>3434</v>
      </c>
    </row>
    <row r="52" spans="1:12" ht="18" customHeight="1">
      <c r="A52" s="29" t="s">
        <v>4474</v>
      </c>
      <c r="B52" s="30"/>
      <c r="C52" s="31" t="s">
        <v>3348</v>
      </c>
      <c r="D52" s="30" t="s">
        <v>4475</v>
      </c>
      <c r="E52" s="32" t="s">
        <v>4474</v>
      </c>
      <c r="F52" s="31" t="s">
        <v>4257</v>
      </c>
      <c r="G52" s="31">
        <v>96761</v>
      </c>
      <c r="H52" s="31" t="s">
        <v>4476</v>
      </c>
      <c r="I52" s="31" t="s">
        <v>4477</v>
      </c>
      <c r="J52" s="33"/>
      <c r="K52" s="34" t="s">
        <v>3523</v>
      </c>
      <c r="L52" s="35" t="s">
        <v>3524</v>
      </c>
    </row>
    <row r="53" spans="1:12" ht="18" customHeight="1">
      <c r="A53" s="29" t="s">
        <v>4478</v>
      </c>
      <c r="B53" s="30" t="s">
        <v>3525</v>
      </c>
      <c r="C53" s="31" t="s">
        <v>3348</v>
      </c>
      <c r="D53" s="30" t="s">
        <v>4479</v>
      </c>
      <c r="E53" s="32" t="s">
        <v>3526</v>
      </c>
      <c r="F53" s="40" t="s">
        <v>4229</v>
      </c>
      <c r="G53" s="40">
        <v>92037</v>
      </c>
      <c r="H53" s="31" t="s">
        <v>4480</v>
      </c>
      <c r="I53" s="40" t="s">
        <v>4481</v>
      </c>
      <c r="J53" s="33" t="s">
        <v>4482</v>
      </c>
      <c r="K53" s="34" t="s">
        <v>3441</v>
      </c>
      <c r="L53" s="39" t="s">
        <v>3442</v>
      </c>
    </row>
    <row r="54" spans="1:12" ht="18" customHeight="1">
      <c r="A54" s="29" t="s">
        <v>4484</v>
      </c>
      <c r="B54" s="30" t="s">
        <v>4483</v>
      </c>
      <c r="C54" s="31" t="s">
        <v>3348</v>
      </c>
      <c r="D54" s="41" t="s">
        <v>4485</v>
      </c>
      <c r="E54" s="42" t="s">
        <v>3527</v>
      </c>
      <c r="F54" s="40" t="s">
        <v>4229</v>
      </c>
      <c r="G54" s="40">
        <v>91941</v>
      </c>
      <c r="H54" s="31" t="s">
        <v>4486</v>
      </c>
      <c r="I54" s="31" t="s">
        <v>4487</v>
      </c>
      <c r="J54" s="33" t="s">
        <v>4488</v>
      </c>
      <c r="K54" s="34" t="s">
        <v>3441</v>
      </c>
      <c r="L54" s="39" t="s">
        <v>3442</v>
      </c>
    </row>
    <row r="55" spans="1:12" ht="18" customHeight="1">
      <c r="A55" s="29" t="s">
        <v>4490</v>
      </c>
      <c r="B55" s="30" t="s">
        <v>4645</v>
      </c>
      <c r="C55" s="31" t="s">
        <v>3348</v>
      </c>
      <c r="D55" s="30" t="s">
        <v>4491</v>
      </c>
      <c r="E55" s="32" t="s">
        <v>3528</v>
      </c>
      <c r="F55" s="31" t="s">
        <v>4253</v>
      </c>
      <c r="G55" s="31">
        <v>75067</v>
      </c>
      <c r="H55" s="31" t="s">
        <v>4492</v>
      </c>
      <c r="I55" s="31" t="s">
        <v>4493</v>
      </c>
      <c r="J55" s="33" t="s">
        <v>4494</v>
      </c>
      <c r="K55" s="34" t="s">
        <v>243</v>
      </c>
      <c r="L55" s="35" t="s">
        <v>3375</v>
      </c>
    </row>
    <row r="56" spans="1:12" ht="18" customHeight="1">
      <c r="A56" s="29" t="s">
        <v>4496</v>
      </c>
      <c r="B56" s="30" t="s">
        <v>3529</v>
      </c>
      <c r="C56" s="31" t="s">
        <v>3348</v>
      </c>
      <c r="D56" s="30" t="s">
        <v>4497</v>
      </c>
      <c r="E56" s="32" t="s">
        <v>3530</v>
      </c>
      <c r="F56" s="31" t="s">
        <v>4253</v>
      </c>
      <c r="G56" s="31">
        <v>78501</v>
      </c>
      <c r="H56" s="31" t="s">
        <v>4498</v>
      </c>
      <c r="I56" s="31" t="s">
        <v>4499</v>
      </c>
      <c r="J56" s="33" t="s">
        <v>4500</v>
      </c>
      <c r="K56" s="34" t="s">
        <v>243</v>
      </c>
      <c r="L56" s="35" t="s">
        <v>3375</v>
      </c>
    </row>
    <row r="57" spans="1:12" ht="18" customHeight="1">
      <c r="A57" s="29" t="s">
        <v>4501</v>
      </c>
      <c r="B57" s="30" t="s">
        <v>4506</v>
      </c>
      <c r="C57" s="31" t="s">
        <v>3348</v>
      </c>
      <c r="D57" s="41" t="s">
        <v>4502</v>
      </c>
      <c r="E57" s="42" t="s">
        <v>3531</v>
      </c>
      <c r="F57" s="40" t="s">
        <v>4231</v>
      </c>
      <c r="G57" s="40">
        <v>85206</v>
      </c>
      <c r="H57" s="31" t="s">
        <v>4503</v>
      </c>
      <c r="I57" s="40" t="s">
        <v>4504</v>
      </c>
      <c r="J57" s="33" t="s">
        <v>4505</v>
      </c>
      <c r="K57" s="34" t="s">
        <v>2319</v>
      </c>
      <c r="L57" s="35" t="s">
        <v>3437</v>
      </c>
    </row>
    <row r="58" spans="1:12" s="12" customFormat="1" ht="18" customHeight="1">
      <c r="A58" s="29" t="s">
        <v>711</v>
      </c>
      <c r="B58" s="30" t="s">
        <v>712</v>
      </c>
      <c r="C58" s="31" t="s">
        <v>3348</v>
      </c>
      <c r="D58" s="30" t="s">
        <v>713</v>
      </c>
      <c r="E58" s="32" t="s">
        <v>714</v>
      </c>
      <c r="F58" s="31" t="s">
        <v>4253</v>
      </c>
      <c r="G58" s="31">
        <v>75150</v>
      </c>
      <c r="H58" s="31" t="s">
        <v>715</v>
      </c>
      <c r="I58" s="31" t="s">
        <v>716</v>
      </c>
      <c r="J58" s="33" t="s">
        <v>4702</v>
      </c>
      <c r="K58" s="34" t="s">
        <v>243</v>
      </c>
      <c r="L58" s="35" t="s">
        <v>3375</v>
      </c>
    </row>
    <row r="59" spans="1:12" ht="18" customHeight="1">
      <c r="A59" s="44" t="s">
        <v>4507</v>
      </c>
      <c r="B59" s="41" t="s">
        <v>717</v>
      </c>
      <c r="C59" s="31" t="s">
        <v>3348</v>
      </c>
      <c r="D59" s="41" t="s">
        <v>4508</v>
      </c>
      <c r="E59" s="42" t="s">
        <v>259</v>
      </c>
      <c r="F59" s="40" t="s">
        <v>4234</v>
      </c>
      <c r="G59" s="40">
        <v>32839</v>
      </c>
      <c r="H59" s="31" t="s">
        <v>4509</v>
      </c>
      <c r="I59" s="31" t="s">
        <v>4510</v>
      </c>
      <c r="J59" s="33" t="s">
        <v>4511</v>
      </c>
      <c r="K59" s="34" t="s">
        <v>2327</v>
      </c>
      <c r="L59" s="39" t="s">
        <v>3444</v>
      </c>
    </row>
    <row r="60" spans="1:12" ht="18" customHeight="1">
      <c r="A60" s="29" t="s">
        <v>4512</v>
      </c>
      <c r="B60" s="30" t="s">
        <v>4655</v>
      </c>
      <c r="C60" s="31" t="s">
        <v>3348</v>
      </c>
      <c r="D60" s="30" t="s">
        <v>718</v>
      </c>
      <c r="E60" s="32" t="s">
        <v>719</v>
      </c>
      <c r="F60" s="31" t="s">
        <v>4229</v>
      </c>
      <c r="G60" s="31">
        <v>95356</v>
      </c>
      <c r="H60" s="31" t="s">
        <v>4513</v>
      </c>
      <c r="I60" s="31" t="s">
        <v>4514</v>
      </c>
      <c r="J60" s="33" t="s">
        <v>4515</v>
      </c>
      <c r="K60" s="34" t="s">
        <v>3403</v>
      </c>
      <c r="L60" s="39" t="s">
        <v>3404</v>
      </c>
    </row>
    <row r="61" spans="1:12" ht="18" customHeight="1">
      <c r="A61" s="29" t="s">
        <v>4516</v>
      </c>
      <c r="B61" s="30" t="s">
        <v>4521</v>
      </c>
      <c r="C61" s="31" t="s">
        <v>3348</v>
      </c>
      <c r="D61" s="30" t="s">
        <v>4517</v>
      </c>
      <c r="E61" s="32" t="s">
        <v>720</v>
      </c>
      <c r="F61" s="31" t="s">
        <v>4229</v>
      </c>
      <c r="G61" s="31">
        <v>90640</v>
      </c>
      <c r="H61" s="31" t="s">
        <v>4518</v>
      </c>
      <c r="I61" s="31" t="s">
        <v>4519</v>
      </c>
      <c r="J61" s="33" t="s">
        <v>4520</v>
      </c>
      <c r="K61" s="34" t="s">
        <v>3409</v>
      </c>
      <c r="L61" s="39" t="s">
        <v>3410</v>
      </c>
    </row>
    <row r="62" spans="1:12" ht="18" customHeight="1">
      <c r="A62" s="29" t="s">
        <v>4522</v>
      </c>
      <c r="B62" s="30" t="s">
        <v>4527</v>
      </c>
      <c r="C62" s="31" t="s">
        <v>3348</v>
      </c>
      <c r="D62" s="41" t="s">
        <v>4523</v>
      </c>
      <c r="E62" s="42" t="s">
        <v>721</v>
      </c>
      <c r="F62" s="31" t="s">
        <v>4229</v>
      </c>
      <c r="G62" s="31">
        <v>92553</v>
      </c>
      <c r="H62" s="31" t="s">
        <v>4524</v>
      </c>
      <c r="I62" s="31" t="s">
        <v>4525</v>
      </c>
      <c r="J62" s="33" t="s">
        <v>4526</v>
      </c>
      <c r="K62" s="34" t="s">
        <v>3396</v>
      </c>
      <c r="L62" s="39" t="s">
        <v>3397</v>
      </c>
    </row>
    <row r="63" spans="1:12" ht="18" customHeight="1">
      <c r="A63" s="29" t="s">
        <v>4528</v>
      </c>
      <c r="B63" s="30" t="s">
        <v>722</v>
      </c>
      <c r="C63" s="31" t="s">
        <v>3348</v>
      </c>
      <c r="D63" s="41" t="s">
        <v>4529</v>
      </c>
      <c r="E63" s="42" t="s">
        <v>255</v>
      </c>
      <c r="F63" s="31" t="s">
        <v>4229</v>
      </c>
      <c r="G63" s="31">
        <v>95834</v>
      </c>
      <c r="H63" s="31" t="s">
        <v>4530</v>
      </c>
      <c r="I63" s="31" t="s">
        <v>4531</v>
      </c>
      <c r="J63" s="33" t="s">
        <v>4532</v>
      </c>
      <c r="K63" s="34" t="s">
        <v>3403</v>
      </c>
      <c r="L63" s="39" t="s">
        <v>3404</v>
      </c>
    </row>
    <row r="64" spans="1:12" ht="18" customHeight="1">
      <c r="A64" s="29" t="s">
        <v>4534</v>
      </c>
      <c r="B64" s="30" t="s">
        <v>723</v>
      </c>
      <c r="C64" s="31" t="s">
        <v>3348</v>
      </c>
      <c r="D64" s="30" t="s">
        <v>4535</v>
      </c>
      <c r="E64" s="32" t="s">
        <v>724</v>
      </c>
      <c r="F64" s="31" t="s">
        <v>4229</v>
      </c>
      <c r="G64" s="31">
        <v>94560</v>
      </c>
      <c r="H64" s="31" t="s">
        <v>4536</v>
      </c>
      <c r="I64" s="31" t="s">
        <v>4537</v>
      </c>
      <c r="J64" s="33" t="s">
        <v>4538</v>
      </c>
      <c r="K64" s="34" t="s">
        <v>3469</v>
      </c>
      <c r="L64" s="39" t="s">
        <v>3470</v>
      </c>
    </row>
    <row r="65" spans="1:12" ht="18" customHeight="1">
      <c r="A65" s="44" t="s">
        <v>4539</v>
      </c>
      <c r="B65" s="41" t="s">
        <v>725</v>
      </c>
      <c r="C65" s="31" t="s">
        <v>3348</v>
      </c>
      <c r="D65" s="41" t="s">
        <v>4540</v>
      </c>
      <c r="E65" s="42" t="s">
        <v>726</v>
      </c>
      <c r="F65" s="40" t="s">
        <v>4249</v>
      </c>
      <c r="G65" s="40">
        <v>73072</v>
      </c>
      <c r="H65" s="31" t="s">
        <v>4541</v>
      </c>
      <c r="I65" s="31" t="s">
        <v>4542</v>
      </c>
      <c r="J65" s="33" t="s">
        <v>4543</v>
      </c>
      <c r="K65" s="34" t="s">
        <v>727</v>
      </c>
      <c r="L65" s="35" t="s">
        <v>728</v>
      </c>
    </row>
    <row r="66" spans="1:12" ht="18" customHeight="1">
      <c r="A66" s="44" t="s">
        <v>4545</v>
      </c>
      <c r="B66" s="41" t="s">
        <v>4550</v>
      </c>
      <c r="C66" s="31" t="s">
        <v>3348</v>
      </c>
      <c r="D66" s="41" t="s">
        <v>4546</v>
      </c>
      <c r="E66" s="42" t="s">
        <v>280</v>
      </c>
      <c r="F66" s="40" t="s">
        <v>4249</v>
      </c>
      <c r="G66" s="40">
        <v>73134</v>
      </c>
      <c r="H66" s="31" t="s">
        <v>4547</v>
      </c>
      <c r="I66" s="31" t="s">
        <v>4548</v>
      </c>
      <c r="J66" s="33" t="s">
        <v>4549</v>
      </c>
      <c r="K66" s="34" t="s">
        <v>727</v>
      </c>
      <c r="L66" s="35" t="s">
        <v>728</v>
      </c>
    </row>
    <row r="67" spans="1:12" ht="18" customHeight="1">
      <c r="A67" s="29" t="s">
        <v>4551</v>
      </c>
      <c r="B67" s="30" t="s">
        <v>729</v>
      </c>
      <c r="C67" s="31" t="s">
        <v>3348</v>
      </c>
      <c r="D67" s="41" t="s">
        <v>4552</v>
      </c>
      <c r="E67" s="42" t="s">
        <v>268</v>
      </c>
      <c r="F67" s="40" t="s">
        <v>4258</v>
      </c>
      <c r="G67" s="40">
        <v>40222</v>
      </c>
      <c r="H67" s="31" t="s">
        <v>4553</v>
      </c>
      <c r="I67" s="31" t="s">
        <v>4554</v>
      </c>
      <c r="J67" s="33" t="s">
        <v>4555</v>
      </c>
      <c r="K67" s="34" t="s">
        <v>223</v>
      </c>
      <c r="L67" s="35" t="s">
        <v>730</v>
      </c>
    </row>
    <row r="68" spans="1:12" ht="18" customHeight="1">
      <c r="A68" s="29" t="s">
        <v>4556</v>
      </c>
      <c r="B68" s="30" t="s">
        <v>4561</v>
      </c>
      <c r="C68" s="31" t="s">
        <v>3348</v>
      </c>
      <c r="D68" s="41" t="s">
        <v>4557</v>
      </c>
      <c r="E68" s="42" t="s">
        <v>731</v>
      </c>
      <c r="F68" s="31" t="s">
        <v>4229</v>
      </c>
      <c r="G68" s="31">
        <v>93030</v>
      </c>
      <c r="H68" s="31" t="s">
        <v>4558</v>
      </c>
      <c r="I68" s="31" t="s">
        <v>4559</v>
      </c>
      <c r="J68" s="33" t="s">
        <v>4560</v>
      </c>
      <c r="K68" s="34" t="s">
        <v>3412</v>
      </c>
      <c r="L68" s="39" t="s">
        <v>3413</v>
      </c>
    </row>
    <row r="69" spans="1:12" ht="18" customHeight="1">
      <c r="A69" s="29" t="s">
        <v>4562</v>
      </c>
      <c r="B69" s="30" t="s">
        <v>732</v>
      </c>
      <c r="C69" s="31" t="s">
        <v>3348</v>
      </c>
      <c r="D69" s="41" t="s">
        <v>4563</v>
      </c>
      <c r="E69" s="42" t="s">
        <v>733</v>
      </c>
      <c r="F69" s="31" t="s">
        <v>4229</v>
      </c>
      <c r="G69" s="31">
        <v>93551</v>
      </c>
      <c r="H69" s="31" t="s">
        <v>4564</v>
      </c>
      <c r="I69" s="31" t="s">
        <v>4565</v>
      </c>
      <c r="J69" s="33" t="s">
        <v>4566</v>
      </c>
      <c r="K69" s="34" t="s">
        <v>3412</v>
      </c>
      <c r="L69" s="39" t="s">
        <v>3413</v>
      </c>
    </row>
    <row r="70" spans="1:12" ht="18" customHeight="1">
      <c r="A70" s="29" t="s">
        <v>4567</v>
      </c>
      <c r="B70" s="30" t="s">
        <v>734</v>
      </c>
      <c r="C70" s="31" t="s">
        <v>3348</v>
      </c>
      <c r="D70" s="32" t="s">
        <v>735</v>
      </c>
      <c r="E70" s="32" t="s">
        <v>736</v>
      </c>
      <c r="F70" s="31" t="s">
        <v>4253</v>
      </c>
      <c r="G70" s="31">
        <v>77584</v>
      </c>
      <c r="H70" s="31" t="s">
        <v>4568</v>
      </c>
      <c r="I70" s="31" t="s">
        <v>4569</v>
      </c>
      <c r="J70" s="33" t="s">
        <v>4570</v>
      </c>
      <c r="K70" s="34" t="s">
        <v>243</v>
      </c>
      <c r="L70" s="35" t="s">
        <v>3375</v>
      </c>
    </row>
    <row r="71" spans="1:12" ht="18" customHeight="1">
      <c r="A71" s="29" t="s">
        <v>4572</v>
      </c>
      <c r="B71" s="30" t="s">
        <v>4577</v>
      </c>
      <c r="C71" s="31" t="s">
        <v>3348</v>
      </c>
      <c r="D71" s="32" t="s">
        <v>4573</v>
      </c>
      <c r="E71" s="32" t="s">
        <v>737</v>
      </c>
      <c r="F71" s="31" t="s">
        <v>4231</v>
      </c>
      <c r="G71" s="31">
        <v>85345</v>
      </c>
      <c r="H71" s="31" t="s">
        <v>4574</v>
      </c>
      <c r="I71" s="31" t="s">
        <v>4575</v>
      </c>
      <c r="J71" s="33" t="s">
        <v>4576</v>
      </c>
      <c r="K71" s="34" t="s">
        <v>2319</v>
      </c>
      <c r="L71" s="35" t="s">
        <v>3437</v>
      </c>
    </row>
    <row r="72" spans="1:12" ht="18" customHeight="1">
      <c r="A72" s="29" t="s">
        <v>4578</v>
      </c>
      <c r="B72" s="30" t="s">
        <v>4583</v>
      </c>
      <c r="C72" s="31" t="s">
        <v>3348</v>
      </c>
      <c r="D72" s="41" t="s">
        <v>4579</v>
      </c>
      <c r="E72" s="42" t="s">
        <v>738</v>
      </c>
      <c r="F72" s="40" t="s">
        <v>4234</v>
      </c>
      <c r="G72" s="40">
        <v>33781</v>
      </c>
      <c r="H72" s="31" t="s">
        <v>4580</v>
      </c>
      <c r="I72" s="31" t="s">
        <v>4581</v>
      </c>
      <c r="J72" s="33" t="s">
        <v>4582</v>
      </c>
      <c r="K72" s="34" t="s">
        <v>2327</v>
      </c>
      <c r="L72" s="39" t="s">
        <v>3444</v>
      </c>
    </row>
    <row r="73" spans="1:12" ht="18" customHeight="1">
      <c r="A73" s="29" t="s">
        <v>4584</v>
      </c>
      <c r="B73" s="30" t="s">
        <v>739</v>
      </c>
      <c r="C73" s="31" t="s">
        <v>3348</v>
      </c>
      <c r="D73" s="30" t="s">
        <v>4585</v>
      </c>
      <c r="E73" s="32" t="s">
        <v>740</v>
      </c>
      <c r="F73" s="31" t="s">
        <v>4253</v>
      </c>
      <c r="G73" s="31">
        <v>75075</v>
      </c>
      <c r="H73" s="38" t="s">
        <v>4586</v>
      </c>
      <c r="I73" s="38" t="s">
        <v>4587</v>
      </c>
      <c r="J73" s="33" t="s">
        <v>4588</v>
      </c>
      <c r="K73" s="34" t="s">
        <v>243</v>
      </c>
      <c r="L73" s="35" t="s">
        <v>3375</v>
      </c>
    </row>
    <row r="74" spans="1:12" ht="18" customHeight="1">
      <c r="A74" s="29" t="s">
        <v>4590</v>
      </c>
      <c r="B74" s="30" t="s">
        <v>4595</v>
      </c>
      <c r="C74" s="31" t="s">
        <v>3348</v>
      </c>
      <c r="D74" s="41" t="s">
        <v>4591</v>
      </c>
      <c r="E74" s="42" t="s">
        <v>3360</v>
      </c>
      <c r="F74" s="40" t="s">
        <v>4248</v>
      </c>
      <c r="G74" s="40">
        <v>43240</v>
      </c>
      <c r="H74" s="31" t="s">
        <v>4592</v>
      </c>
      <c r="I74" s="31" t="s">
        <v>4593</v>
      </c>
      <c r="J74" s="33" t="s">
        <v>4594</v>
      </c>
      <c r="K74" s="34" t="s">
        <v>223</v>
      </c>
      <c r="L74" s="35" t="s">
        <v>730</v>
      </c>
    </row>
    <row r="75" spans="1:12" ht="18" customHeight="1">
      <c r="A75" s="29" t="s">
        <v>741</v>
      </c>
      <c r="B75" s="30" t="s">
        <v>4328</v>
      </c>
      <c r="C75" s="31" t="s">
        <v>3348</v>
      </c>
      <c r="D75" s="41" t="s">
        <v>742</v>
      </c>
      <c r="E75" s="42" t="s">
        <v>743</v>
      </c>
      <c r="F75" s="40" t="s">
        <v>4229</v>
      </c>
      <c r="G75" s="40">
        <v>91748</v>
      </c>
      <c r="H75" s="31" t="s">
        <v>744</v>
      </c>
      <c r="I75" s="31" t="s">
        <v>745</v>
      </c>
      <c r="J75" s="33" t="s">
        <v>746</v>
      </c>
      <c r="K75" s="34" t="s">
        <v>3409</v>
      </c>
      <c r="L75" s="39" t="s">
        <v>3410</v>
      </c>
    </row>
    <row r="76" spans="1:12" ht="18" customHeight="1">
      <c r="A76" s="29" t="s">
        <v>4596</v>
      </c>
      <c r="B76" s="30" t="s">
        <v>4624</v>
      </c>
      <c r="C76" s="31" t="s">
        <v>3348</v>
      </c>
      <c r="D76" s="30" t="s">
        <v>4597</v>
      </c>
      <c r="E76" s="32" t="s">
        <v>747</v>
      </c>
      <c r="F76" s="40" t="s">
        <v>4229</v>
      </c>
      <c r="G76" s="40">
        <v>91730</v>
      </c>
      <c r="H76" s="31" t="s">
        <v>4598</v>
      </c>
      <c r="I76" s="31" t="s">
        <v>4599</v>
      </c>
      <c r="J76" s="33" t="s">
        <v>4600</v>
      </c>
      <c r="K76" s="34" t="s">
        <v>3396</v>
      </c>
      <c r="L76" s="39" t="s">
        <v>3397</v>
      </c>
    </row>
    <row r="77" spans="1:12" ht="18" customHeight="1">
      <c r="A77" s="29" t="s">
        <v>4601</v>
      </c>
      <c r="B77" s="30" t="s">
        <v>748</v>
      </c>
      <c r="C77" s="31" t="s">
        <v>3348</v>
      </c>
      <c r="D77" s="30" t="s">
        <v>4602</v>
      </c>
      <c r="E77" s="32" t="s">
        <v>276</v>
      </c>
      <c r="F77" s="31" t="s">
        <v>4247</v>
      </c>
      <c r="G77" s="31">
        <v>89511</v>
      </c>
      <c r="H77" s="31" t="s">
        <v>4603</v>
      </c>
      <c r="I77" s="31" t="s">
        <v>4604</v>
      </c>
      <c r="J77" s="33" t="s">
        <v>4605</v>
      </c>
      <c r="K77" s="34" t="s">
        <v>2319</v>
      </c>
      <c r="L77" s="35" t="s">
        <v>3437</v>
      </c>
    </row>
    <row r="78" spans="1:12" ht="18" customHeight="1">
      <c r="A78" s="29" t="s">
        <v>749</v>
      </c>
      <c r="B78" s="30" t="s">
        <v>4544</v>
      </c>
      <c r="C78" s="31" t="s">
        <v>3348</v>
      </c>
      <c r="D78" s="30" t="s">
        <v>750</v>
      </c>
      <c r="E78" s="32" t="s">
        <v>244</v>
      </c>
      <c r="F78" s="31" t="s">
        <v>4253</v>
      </c>
      <c r="G78" s="31">
        <v>78257</v>
      </c>
      <c r="H78" s="31" t="s">
        <v>751</v>
      </c>
      <c r="I78" s="31" t="s">
        <v>752</v>
      </c>
      <c r="J78" s="33" t="s">
        <v>753</v>
      </c>
      <c r="K78" s="34" t="s">
        <v>243</v>
      </c>
      <c r="L78" s="35" t="s">
        <v>3375</v>
      </c>
    </row>
    <row r="79" spans="1:12" ht="18" customHeight="1">
      <c r="A79" s="29" t="s">
        <v>4607</v>
      </c>
      <c r="B79" s="30" t="s">
        <v>4612</v>
      </c>
      <c r="C79" s="31" t="s">
        <v>3348</v>
      </c>
      <c r="D79" s="30" t="s">
        <v>4608</v>
      </c>
      <c r="E79" s="32" t="s">
        <v>3353</v>
      </c>
      <c r="F79" s="40" t="s">
        <v>4229</v>
      </c>
      <c r="G79" s="40">
        <v>95678</v>
      </c>
      <c r="H79" s="31" t="s">
        <v>4609</v>
      </c>
      <c r="I79" s="31" t="s">
        <v>4610</v>
      </c>
      <c r="J79" s="33" t="s">
        <v>4611</v>
      </c>
      <c r="K79" s="34" t="s">
        <v>3403</v>
      </c>
      <c r="L79" s="39" t="s">
        <v>3404</v>
      </c>
    </row>
    <row r="80" spans="1:12" ht="18" customHeight="1">
      <c r="A80" s="29" t="s">
        <v>4613</v>
      </c>
      <c r="B80" s="30" t="s">
        <v>754</v>
      </c>
      <c r="C80" s="31" t="s">
        <v>3348</v>
      </c>
      <c r="D80" s="30" t="s">
        <v>4614</v>
      </c>
      <c r="E80" s="32" t="s">
        <v>244</v>
      </c>
      <c r="F80" s="31" t="s">
        <v>4253</v>
      </c>
      <c r="G80" s="31">
        <v>78258</v>
      </c>
      <c r="H80" s="31" t="s">
        <v>4615</v>
      </c>
      <c r="I80" s="31" t="s">
        <v>4616</v>
      </c>
      <c r="J80" s="33" t="s">
        <v>4617</v>
      </c>
      <c r="K80" s="34" t="s">
        <v>243</v>
      </c>
      <c r="L80" s="35" t="s">
        <v>3375</v>
      </c>
    </row>
    <row r="81" spans="1:12" ht="18" customHeight="1">
      <c r="A81" s="29" t="s">
        <v>4619</v>
      </c>
      <c r="B81" s="30" t="s">
        <v>755</v>
      </c>
      <c r="C81" s="31" t="s">
        <v>3348</v>
      </c>
      <c r="D81" s="30" t="s">
        <v>4620</v>
      </c>
      <c r="E81" s="32" t="s">
        <v>756</v>
      </c>
      <c r="F81" s="40" t="s">
        <v>4229</v>
      </c>
      <c r="G81" s="40">
        <v>92408</v>
      </c>
      <c r="H81" s="31" t="s">
        <v>4621</v>
      </c>
      <c r="I81" s="31" t="s">
        <v>4622</v>
      </c>
      <c r="J81" s="33" t="s">
        <v>4623</v>
      </c>
      <c r="K81" s="34" t="s">
        <v>3396</v>
      </c>
      <c r="L81" s="39" t="s">
        <v>3397</v>
      </c>
    </row>
    <row r="82" spans="1:12" ht="18" customHeight="1">
      <c r="A82" s="29" t="s">
        <v>4625</v>
      </c>
      <c r="B82" s="30" t="s">
        <v>4640</v>
      </c>
      <c r="C82" s="31" t="s">
        <v>3348</v>
      </c>
      <c r="D82" s="30" t="s">
        <v>4626</v>
      </c>
      <c r="E82" s="32" t="s">
        <v>757</v>
      </c>
      <c r="F82" s="40" t="s">
        <v>4229</v>
      </c>
      <c r="G82" s="40">
        <v>94066</v>
      </c>
      <c r="H82" s="31" t="s">
        <v>4627</v>
      </c>
      <c r="I82" s="31" t="s">
        <v>4628</v>
      </c>
      <c r="J82" s="33" t="s">
        <v>4629</v>
      </c>
      <c r="K82" s="34" t="s">
        <v>3469</v>
      </c>
      <c r="L82" s="39" t="s">
        <v>3470</v>
      </c>
    </row>
    <row r="83" spans="1:12" ht="18" customHeight="1">
      <c r="A83" s="29" t="s">
        <v>4630</v>
      </c>
      <c r="B83" s="30" t="s">
        <v>758</v>
      </c>
      <c r="C83" s="31" t="s">
        <v>3348</v>
      </c>
      <c r="D83" s="30" t="s">
        <v>4631</v>
      </c>
      <c r="E83" s="32" t="s">
        <v>357</v>
      </c>
      <c r="F83" s="40" t="s">
        <v>4229</v>
      </c>
      <c r="G83" s="40">
        <v>95123</v>
      </c>
      <c r="H83" s="31" t="s">
        <v>4632</v>
      </c>
      <c r="I83" s="31" t="s">
        <v>4633</v>
      </c>
      <c r="J83" s="33" t="s">
        <v>4634</v>
      </c>
      <c r="K83" s="34" t="s">
        <v>3469</v>
      </c>
      <c r="L83" s="39" t="s">
        <v>3470</v>
      </c>
    </row>
    <row r="84" spans="1:12" ht="18" customHeight="1">
      <c r="A84" s="29" t="s">
        <v>4635</v>
      </c>
      <c r="B84" s="30" t="s">
        <v>759</v>
      </c>
      <c r="C84" s="31" t="s">
        <v>3348</v>
      </c>
      <c r="D84" s="30" t="s">
        <v>4636</v>
      </c>
      <c r="E84" s="32" t="s">
        <v>760</v>
      </c>
      <c r="F84" s="40" t="s">
        <v>4229</v>
      </c>
      <c r="G84" s="40">
        <v>94404</v>
      </c>
      <c r="H84" s="31" t="s">
        <v>4637</v>
      </c>
      <c r="I84" s="31" t="s">
        <v>4638</v>
      </c>
      <c r="J84" s="33" t="s">
        <v>4639</v>
      </c>
      <c r="K84" s="34" t="s">
        <v>3469</v>
      </c>
      <c r="L84" s="39" t="s">
        <v>3470</v>
      </c>
    </row>
    <row r="85" spans="1:12" s="12" customFormat="1" ht="18" customHeight="1">
      <c r="A85" s="29" t="s">
        <v>761</v>
      </c>
      <c r="B85" s="30" t="s">
        <v>762</v>
      </c>
      <c r="C85" s="31" t="s">
        <v>3348</v>
      </c>
      <c r="D85" s="30" t="s">
        <v>763</v>
      </c>
      <c r="E85" s="32" t="s">
        <v>764</v>
      </c>
      <c r="F85" s="40" t="s">
        <v>4229</v>
      </c>
      <c r="G85" s="40">
        <v>94903</v>
      </c>
      <c r="H85" s="31" t="s">
        <v>765</v>
      </c>
      <c r="I85" s="31" t="s">
        <v>766</v>
      </c>
      <c r="J85" s="33" t="s">
        <v>767</v>
      </c>
      <c r="K85" s="45" t="s">
        <v>768</v>
      </c>
      <c r="L85" s="46" t="s">
        <v>769</v>
      </c>
    </row>
    <row r="86" spans="1:12" ht="18" customHeight="1">
      <c r="A86" s="29" t="s">
        <v>770</v>
      </c>
      <c r="B86" s="30" t="s">
        <v>4571</v>
      </c>
      <c r="C86" s="31" t="s">
        <v>3348</v>
      </c>
      <c r="D86" s="30" t="s">
        <v>771</v>
      </c>
      <c r="E86" s="32" t="s">
        <v>772</v>
      </c>
      <c r="F86" s="31" t="s">
        <v>4253</v>
      </c>
      <c r="G86" s="31">
        <v>77385</v>
      </c>
      <c r="H86" s="31" t="s">
        <v>773</v>
      </c>
      <c r="I86" s="31" t="s">
        <v>774</v>
      </c>
      <c r="J86" s="33" t="s">
        <v>775</v>
      </c>
      <c r="K86" s="34" t="s">
        <v>243</v>
      </c>
      <c r="L86" s="35" t="s">
        <v>3375</v>
      </c>
    </row>
    <row r="87" spans="1:12" s="11" customFormat="1" ht="18" customHeight="1">
      <c r="A87" s="29" t="s">
        <v>4646</v>
      </c>
      <c r="B87" s="30" t="s">
        <v>776</v>
      </c>
      <c r="C87" s="31" t="s">
        <v>3348</v>
      </c>
      <c r="D87" s="30" t="s">
        <v>4647</v>
      </c>
      <c r="E87" s="32" t="s">
        <v>777</v>
      </c>
      <c r="F87" s="31" t="s">
        <v>4260</v>
      </c>
      <c r="G87" s="31">
        <v>98188</v>
      </c>
      <c r="H87" s="31" t="s">
        <v>4648</v>
      </c>
      <c r="I87" s="31" t="s">
        <v>4649</v>
      </c>
      <c r="J87" s="33" t="s">
        <v>4650</v>
      </c>
      <c r="K87" s="34" t="s">
        <v>238</v>
      </c>
      <c r="L87" s="35" t="s">
        <v>3495</v>
      </c>
    </row>
    <row r="88" spans="1:12" ht="18" customHeight="1">
      <c r="A88" s="29" t="s">
        <v>778</v>
      </c>
      <c r="B88" s="30" t="s">
        <v>4606</v>
      </c>
      <c r="C88" s="31" t="s">
        <v>3348</v>
      </c>
      <c r="D88" s="30" t="s">
        <v>779</v>
      </c>
      <c r="E88" s="32" t="s">
        <v>780</v>
      </c>
      <c r="F88" s="31" t="s">
        <v>4247</v>
      </c>
      <c r="G88" s="31">
        <v>89434</v>
      </c>
      <c r="H88" s="31" t="s">
        <v>781</v>
      </c>
      <c r="I88" s="31" t="s">
        <v>782</v>
      </c>
      <c r="J88" s="33" t="s">
        <v>783</v>
      </c>
      <c r="K88" s="34" t="s">
        <v>2319</v>
      </c>
      <c r="L88" s="35" t="s">
        <v>3437</v>
      </c>
    </row>
    <row r="89" spans="1:12" ht="18" customHeight="1">
      <c r="A89" s="29" t="s">
        <v>4651</v>
      </c>
      <c r="B89" s="30" t="s">
        <v>784</v>
      </c>
      <c r="C89" s="31" t="s">
        <v>3348</v>
      </c>
      <c r="D89" s="30" t="s">
        <v>4652</v>
      </c>
      <c r="E89" s="32" t="s">
        <v>785</v>
      </c>
      <c r="F89" s="31" t="s">
        <v>4229</v>
      </c>
      <c r="G89" s="31">
        <v>95207</v>
      </c>
      <c r="H89" s="31" t="s">
        <v>4653</v>
      </c>
      <c r="I89" s="31" t="s">
        <v>4654</v>
      </c>
      <c r="J89" s="47" t="s">
        <v>786</v>
      </c>
      <c r="K89" s="34" t="s">
        <v>3403</v>
      </c>
      <c r="L89" s="39" t="s">
        <v>3404</v>
      </c>
    </row>
    <row r="90" spans="1:12" ht="18" customHeight="1">
      <c r="A90" s="29" t="s">
        <v>4656</v>
      </c>
      <c r="B90" s="30" t="s">
        <v>4661</v>
      </c>
      <c r="C90" s="31" t="s">
        <v>3348</v>
      </c>
      <c r="D90" s="30" t="s">
        <v>4657</v>
      </c>
      <c r="E90" s="32" t="s">
        <v>787</v>
      </c>
      <c r="F90" s="31" t="s">
        <v>4253</v>
      </c>
      <c r="G90" s="31">
        <v>77478</v>
      </c>
      <c r="H90" s="31" t="s">
        <v>4658</v>
      </c>
      <c r="I90" s="31" t="s">
        <v>4659</v>
      </c>
      <c r="J90" s="33" t="s">
        <v>4660</v>
      </c>
      <c r="K90" s="34" t="s">
        <v>243</v>
      </c>
      <c r="L90" s="35" t="s">
        <v>3375</v>
      </c>
    </row>
    <row r="91" spans="1:12" ht="18" customHeight="1">
      <c r="A91" s="29" t="s">
        <v>4662</v>
      </c>
      <c r="B91" s="30" t="s">
        <v>788</v>
      </c>
      <c r="C91" s="31" t="s">
        <v>3348</v>
      </c>
      <c r="D91" s="30" t="s">
        <v>4663</v>
      </c>
      <c r="E91" s="32" t="s">
        <v>789</v>
      </c>
      <c r="F91" s="31" t="s">
        <v>4247</v>
      </c>
      <c r="G91" s="31">
        <v>89135</v>
      </c>
      <c r="H91" s="38" t="s">
        <v>4664</v>
      </c>
      <c r="I91" s="38" t="s">
        <v>4665</v>
      </c>
      <c r="J91" s="33" t="s">
        <v>4666</v>
      </c>
      <c r="K91" s="34" t="s">
        <v>2319</v>
      </c>
      <c r="L91" s="35" t="s">
        <v>3437</v>
      </c>
    </row>
    <row r="92" spans="1:12" ht="18" customHeight="1">
      <c r="A92" s="29" t="s">
        <v>4667</v>
      </c>
      <c r="B92" s="30" t="s">
        <v>790</v>
      </c>
      <c r="C92" s="31" t="s">
        <v>3348</v>
      </c>
      <c r="D92" s="32" t="s">
        <v>4668</v>
      </c>
      <c r="E92" s="32" t="s">
        <v>791</v>
      </c>
      <c r="F92" s="31" t="s">
        <v>4253</v>
      </c>
      <c r="G92" s="31">
        <v>78745</v>
      </c>
      <c r="H92" s="31" t="s">
        <v>4669</v>
      </c>
      <c r="I92" s="31" t="s">
        <v>4670</v>
      </c>
      <c r="J92" s="33" t="s">
        <v>4671</v>
      </c>
      <c r="K92" s="34" t="s">
        <v>243</v>
      </c>
      <c r="L92" s="35" t="s">
        <v>3375</v>
      </c>
    </row>
    <row r="93" spans="1:12" ht="18" customHeight="1">
      <c r="A93" s="29" t="s">
        <v>4672</v>
      </c>
      <c r="B93" s="30" t="s">
        <v>792</v>
      </c>
      <c r="C93" s="31" t="s">
        <v>3348</v>
      </c>
      <c r="D93" s="32" t="s">
        <v>793</v>
      </c>
      <c r="E93" s="32" t="s">
        <v>794</v>
      </c>
      <c r="F93" s="31" t="s">
        <v>4260</v>
      </c>
      <c r="G93" s="31">
        <v>98409</v>
      </c>
      <c r="H93" s="38" t="s">
        <v>4673</v>
      </c>
      <c r="I93" s="31" t="s">
        <v>4674</v>
      </c>
      <c r="J93" s="33" t="s">
        <v>4675</v>
      </c>
      <c r="K93" s="34" t="s">
        <v>238</v>
      </c>
      <c r="L93" s="35" t="s">
        <v>3495</v>
      </c>
    </row>
    <row r="94" spans="1:12" ht="18" customHeight="1">
      <c r="A94" s="29" t="s">
        <v>4676</v>
      </c>
      <c r="B94" s="30" t="s">
        <v>4452</v>
      </c>
      <c r="C94" s="31" t="s">
        <v>3348</v>
      </c>
      <c r="D94" s="32" t="s">
        <v>4677</v>
      </c>
      <c r="E94" s="32" t="s">
        <v>795</v>
      </c>
      <c r="F94" s="31" t="s">
        <v>4229</v>
      </c>
      <c r="G94" s="31">
        <v>92591</v>
      </c>
      <c r="H94" s="38" t="s">
        <v>4678</v>
      </c>
      <c r="I94" s="31" t="s">
        <v>4679</v>
      </c>
      <c r="J94" s="33" t="s">
        <v>4680</v>
      </c>
      <c r="K94" s="34" t="s">
        <v>3396</v>
      </c>
      <c r="L94" s="39" t="s">
        <v>3397</v>
      </c>
    </row>
    <row r="95" spans="1:12" ht="18" customHeight="1">
      <c r="A95" s="29" t="s">
        <v>4682</v>
      </c>
      <c r="B95" s="30" t="s">
        <v>4686</v>
      </c>
      <c r="C95" s="31" t="s">
        <v>3348</v>
      </c>
      <c r="D95" s="48" t="s">
        <v>796</v>
      </c>
      <c r="E95" s="48" t="s">
        <v>797</v>
      </c>
      <c r="F95" s="31" t="s">
        <v>4253</v>
      </c>
      <c r="G95" s="31">
        <v>76504</v>
      </c>
      <c r="H95" s="31" t="s">
        <v>4683</v>
      </c>
      <c r="I95" s="31" t="s">
        <v>4684</v>
      </c>
      <c r="J95" s="33" t="s">
        <v>4685</v>
      </c>
      <c r="K95" s="34" t="s">
        <v>243</v>
      </c>
      <c r="L95" s="35" t="s">
        <v>3375</v>
      </c>
    </row>
    <row r="96" spans="1:12" ht="18" customHeight="1">
      <c r="A96" s="29" t="s">
        <v>4687</v>
      </c>
      <c r="B96" s="30" t="s">
        <v>798</v>
      </c>
      <c r="C96" s="31" t="s">
        <v>3348</v>
      </c>
      <c r="D96" s="32" t="s">
        <v>799</v>
      </c>
      <c r="E96" s="32" t="s">
        <v>3261</v>
      </c>
      <c r="F96" s="31" t="s">
        <v>4248</v>
      </c>
      <c r="G96" s="31">
        <v>45246</v>
      </c>
      <c r="H96" s="38" t="s">
        <v>4688</v>
      </c>
      <c r="I96" s="31" t="s">
        <v>4689</v>
      </c>
      <c r="J96" s="33" t="s">
        <v>4690</v>
      </c>
      <c r="K96" s="34" t="s">
        <v>223</v>
      </c>
      <c r="L96" s="35" t="s">
        <v>730</v>
      </c>
    </row>
    <row r="97" spans="1:12" ht="18" customHeight="1">
      <c r="A97" s="29" t="s">
        <v>4692</v>
      </c>
      <c r="B97" s="30" t="s">
        <v>800</v>
      </c>
      <c r="C97" s="31" t="s">
        <v>3348</v>
      </c>
      <c r="D97" s="30" t="s">
        <v>4693</v>
      </c>
      <c r="E97" s="32" t="s">
        <v>801</v>
      </c>
      <c r="F97" s="31" t="s">
        <v>4231</v>
      </c>
      <c r="G97" s="31">
        <v>85705</v>
      </c>
      <c r="H97" s="38" t="s">
        <v>4694</v>
      </c>
      <c r="I97" s="38" t="s">
        <v>4695</v>
      </c>
      <c r="J97" s="33" t="s">
        <v>4696</v>
      </c>
      <c r="K97" s="34" t="s">
        <v>2319</v>
      </c>
      <c r="L97" s="35" t="s">
        <v>3437</v>
      </c>
    </row>
    <row r="98" spans="1:12" ht="18" customHeight="1">
      <c r="A98" s="29" t="s">
        <v>802</v>
      </c>
      <c r="B98" s="30" t="s">
        <v>4697</v>
      </c>
      <c r="C98" s="31" t="s">
        <v>3348</v>
      </c>
      <c r="D98" s="32" t="s">
        <v>803</v>
      </c>
      <c r="E98" s="32" t="s">
        <v>801</v>
      </c>
      <c r="F98" s="31" t="s">
        <v>4231</v>
      </c>
      <c r="G98" s="31">
        <v>85711</v>
      </c>
      <c r="H98" s="38" t="s">
        <v>804</v>
      </c>
      <c r="I98" s="31" t="s">
        <v>805</v>
      </c>
      <c r="J98" s="33" t="s">
        <v>806</v>
      </c>
      <c r="K98" s="34" t="s">
        <v>2319</v>
      </c>
      <c r="L98" s="34"/>
    </row>
    <row r="99" spans="1:12" ht="18" customHeight="1">
      <c r="A99" s="29" t="s">
        <v>807</v>
      </c>
      <c r="B99" s="30" t="s">
        <v>808</v>
      </c>
      <c r="C99" s="31" t="s">
        <v>3348</v>
      </c>
      <c r="D99" s="32" t="s">
        <v>809</v>
      </c>
      <c r="E99" s="32" t="s">
        <v>810</v>
      </c>
      <c r="F99" s="31" t="s">
        <v>4253</v>
      </c>
      <c r="G99" s="31">
        <v>75703</v>
      </c>
      <c r="H99" s="38" t="s">
        <v>811</v>
      </c>
      <c r="I99" s="31" t="s">
        <v>812</v>
      </c>
      <c r="J99" s="33" t="s">
        <v>813</v>
      </c>
      <c r="K99" s="34" t="s">
        <v>243</v>
      </c>
      <c r="L99" s="35" t="s">
        <v>3375</v>
      </c>
    </row>
    <row r="100" spans="1:12" ht="18" customHeight="1">
      <c r="A100" s="29" t="s">
        <v>4698</v>
      </c>
      <c r="B100" s="30" t="s">
        <v>814</v>
      </c>
      <c r="C100" s="31" t="s">
        <v>3348</v>
      </c>
      <c r="D100" s="30" t="s">
        <v>4699</v>
      </c>
      <c r="E100" s="32" t="s">
        <v>815</v>
      </c>
      <c r="F100" s="31" t="s">
        <v>4229</v>
      </c>
      <c r="G100" s="31">
        <v>95687</v>
      </c>
      <c r="H100" s="38" t="s">
        <v>4700</v>
      </c>
      <c r="I100" s="38" t="s">
        <v>4701</v>
      </c>
      <c r="J100" s="33" t="s">
        <v>4702</v>
      </c>
      <c r="K100" s="34" t="s">
        <v>3403</v>
      </c>
      <c r="L100" s="39" t="s">
        <v>3404</v>
      </c>
    </row>
    <row r="101" spans="1:12" ht="18" customHeight="1">
      <c r="A101" s="29" t="s">
        <v>4704</v>
      </c>
      <c r="B101" s="30" t="s">
        <v>816</v>
      </c>
      <c r="C101" s="31" t="s">
        <v>3348</v>
      </c>
      <c r="D101" s="30" t="s">
        <v>4705</v>
      </c>
      <c r="E101" s="32" t="s">
        <v>817</v>
      </c>
      <c r="F101" s="31" t="s">
        <v>4229</v>
      </c>
      <c r="G101" s="31">
        <v>91355</v>
      </c>
      <c r="H101" s="38" t="s">
        <v>4706</v>
      </c>
      <c r="I101" s="31" t="s">
        <v>4707</v>
      </c>
      <c r="J101" s="33" t="s">
        <v>4708</v>
      </c>
      <c r="K101" s="34" t="s">
        <v>3425</v>
      </c>
      <c r="L101" s="39" t="s">
        <v>3426</v>
      </c>
    </row>
    <row r="102" spans="1:12" ht="18" customHeight="1">
      <c r="A102" s="29" t="s">
        <v>4710</v>
      </c>
      <c r="B102" s="30" t="s">
        <v>4351</v>
      </c>
      <c r="C102" s="31" t="s">
        <v>3348</v>
      </c>
      <c r="D102" s="32" t="s">
        <v>4711</v>
      </c>
      <c r="E102" s="32" t="s">
        <v>818</v>
      </c>
      <c r="F102" s="31" t="s">
        <v>4229</v>
      </c>
      <c r="G102" s="31">
        <v>91791</v>
      </c>
      <c r="H102" s="38" t="s">
        <v>2204</v>
      </c>
      <c r="I102" s="31" t="s">
        <v>2205</v>
      </c>
      <c r="J102" s="33" t="s">
        <v>2206</v>
      </c>
      <c r="K102" s="34" t="s">
        <v>3396</v>
      </c>
      <c r="L102" s="39" t="s">
        <v>3397</v>
      </c>
    </row>
    <row r="103" spans="1:12" ht="18" customHeight="1">
      <c r="A103" s="29" t="s">
        <v>2208</v>
      </c>
      <c r="B103" s="30" t="s">
        <v>4709</v>
      </c>
      <c r="C103" s="31" t="s">
        <v>3348</v>
      </c>
      <c r="D103" s="30" t="s">
        <v>2209</v>
      </c>
      <c r="E103" s="32" t="s">
        <v>819</v>
      </c>
      <c r="F103" s="31" t="s">
        <v>4229</v>
      </c>
      <c r="G103" s="31">
        <v>91362</v>
      </c>
      <c r="H103" s="31" t="s">
        <v>2210</v>
      </c>
      <c r="I103" s="31" t="s">
        <v>2211</v>
      </c>
      <c r="J103" s="33" t="s">
        <v>2212</v>
      </c>
      <c r="K103" s="34" t="s">
        <v>3412</v>
      </c>
      <c r="L103" s="39" t="s">
        <v>3413</v>
      </c>
    </row>
    <row r="104" spans="1:12" ht="18" customHeight="1">
      <c r="A104" s="29" t="s">
        <v>2214</v>
      </c>
      <c r="B104" s="30" t="s">
        <v>2219</v>
      </c>
      <c r="C104" s="31" t="s">
        <v>3348</v>
      </c>
      <c r="D104" s="30" t="s">
        <v>2215</v>
      </c>
      <c r="E104" s="32" t="s">
        <v>820</v>
      </c>
      <c r="F104" s="31" t="s">
        <v>4232</v>
      </c>
      <c r="G104" s="31">
        <v>80021</v>
      </c>
      <c r="H104" s="31" t="s">
        <v>2216</v>
      </c>
      <c r="I104" s="31" t="s">
        <v>2217</v>
      </c>
      <c r="J104" s="33" t="s">
        <v>2218</v>
      </c>
      <c r="K104" s="34" t="s">
        <v>3407</v>
      </c>
      <c r="L104" s="39" t="s">
        <v>3408</v>
      </c>
    </row>
    <row r="105" spans="1:12" ht="18" customHeight="1">
      <c r="A105" s="29" t="s">
        <v>2220</v>
      </c>
      <c r="B105" s="30" t="s">
        <v>821</v>
      </c>
      <c r="C105" s="31" t="s">
        <v>3348</v>
      </c>
      <c r="D105" s="30" t="s">
        <v>2221</v>
      </c>
      <c r="E105" s="32" t="s">
        <v>822</v>
      </c>
      <c r="F105" s="31" t="s">
        <v>4229</v>
      </c>
      <c r="G105" s="31">
        <v>90024</v>
      </c>
      <c r="H105" s="31" t="s">
        <v>2222</v>
      </c>
      <c r="I105" s="31" t="s">
        <v>2223</v>
      </c>
      <c r="J105" s="33" t="s">
        <v>2224</v>
      </c>
      <c r="K105" s="45" t="s">
        <v>768</v>
      </c>
      <c r="L105" s="46" t="s">
        <v>769</v>
      </c>
    </row>
    <row r="106" spans="1:12" ht="18" customHeight="1">
      <c r="A106" s="29" t="s">
        <v>2226</v>
      </c>
      <c r="B106" s="30" t="s">
        <v>2231</v>
      </c>
      <c r="C106" s="31" t="s">
        <v>3348</v>
      </c>
      <c r="D106" s="30" t="s">
        <v>2227</v>
      </c>
      <c r="E106" s="32" t="s">
        <v>285</v>
      </c>
      <c r="F106" s="31" t="s">
        <v>4253</v>
      </c>
      <c r="G106" s="31">
        <v>77070</v>
      </c>
      <c r="H106" s="31" t="s">
        <v>2228</v>
      </c>
      <c r="I106" s="31" t="s">
        <v>2229</v>
      </c>
      <c r="J106" s="33" t="s">
        <v>2230</v>
      </c>
      <c r="K106" s="34" t="s">
        <v>243</v>
      </c>
      <c r="L106" s="35" t="s">
        <v>3375</v>
      </c>
    </row>
    <row r="107" spans="1:12" ht="18" customHeight="1">
      <c r="A107" s="29" t="s">
        <v>2232</v>
      </c>
      <c r="B107" s="30" t="s">
        <v>2238</v>
      </c>
      <c r="C107" s="31" t="s">
        <v>3348</v>
      </c>
      <c r="D107" s="30" t="s">
        <v>2233</v>
      </c>
      <c r="E107" s="32" t="s">
        <v>362</v>
      </c>
      <c r="F107" s="31" t="s">
        <v>4229</v>
      </c>
      <c r="G107" s="31">
        <v>91367</v>
      </c>
      <c r="H107" s="31" t="s">
        <v>2234</v>
      </c>
      <c r="I107" s="31" t="s">
        <v>2235</v>
      </c>
      <c r="J107" s="33" t="s">
        <v>2236</v>
      </c>
      <c r="K107" s="34" t="s">
        <v>3425</v>
      </c>
      <c r="L107" s="39" t="s">
        <v>3426</v>
      </c>
    </row>
    <row r="110" spans="1:11" ht="345.75" customHeight="1">
      <c r="A110" s="606" t="s">
        <v>3966</v>
      </c>
      <c r="B110" s="607"/>
      <c r="C110" s="607"/>
      <c r="D110" s="607"/>
      <c r="E110" s="607"/>
      <c r="F110" s="607"/>
      <c r="G110" s="607"/>
      <c r="H110" s="607"/>
      <c r="I110" s="607"/>
      <c r="J110" s="607"/>
      <c r="K110" s="608"/>
    </row>
  </sheetData>
  <sheetProtection/>
  <mergeCells count="1">
    <mergeCell ref="A110:K110"/>
  </mergeCells>
  <hyperlinks>
    <hyperlink ref="J3" r:id="rId1" display="Bjs427@bjsrestaurants.com"/>
    <hyperlink ref="J7" r:id="rId2" display="Bjs416@bjsrestaurants.com"/>
    <hyperlink ref="J10" r:id="rId3" display="Bjs453@bjsrestaurants.com"/>
    <hyperlink ref="J11" r:id="rId4" display="Bjs402@bjsrestaurants.com"/>
    <hyperlink ref="J12" r:id="rId5" display="Bjs458@bjsrestaurants.com"/>
    <hyperlink ref="J14" r:id="rId6" display="Bjs406@bjsrestaurants.com"/>
    <hyperlink ref="J15" r:id="rId7" display="Bjs413@bjsrestaurants.com"/>
    <hyperlink ref="J16" r:id="rId8" display="Bjs412@bjsrestaurants.com"/>
    <hyperlink ref="J17" r:id="rId9" display="Bjs420@bjsrestaurants.com"/>
    <hyperlink ref="J19" r:id="rId10" display="Bjs430@bjsrestaurants.com"/>
    <hyperlink ref="J20" r:id="rId11" display="Bjs422@bjsrestaurants.com"/>
    <hyperlink ref="J24" r:id="rId12" display="Bjs428@bjsrestaurants.com"/>
    <hyperlink ref="J27" r:id="rId13" display="Bjs444@bjsrestaurants.com"/>
    <hyperlink ref="J29" r:id="rId14" display="Bjs425@bjsrestaurants.com"/>
    <hyperlink ref="J32" r:id="rId15" display="Bjs425@bjsrestaurants.com"/>
    <hyperlink ref="J35" r:id="rId16" display="Bjs451@bjsrestaurants.com"/>
    <hyperlink ref="J34" r:id="rId17" display="Bjs457@bjsrestaurants.com"/>
    <hyperlink ref="J73" r:id="rId18" display="Bjs439@bjsrestaurants.com"/>
    <hyperlink ref="J37" r:id="rId19" display="Bjs808@bjsrestaurants.com"/>
    <hyperlink ref="J38" r:id="rId20" display="Bjs437@bjsrestaurants.com"/>
    <hyperlink ref="J39" r:id="rId21" display="Bjs435@bjsrestaurants.com"/>
    <hyperlink ref="J44" r:id="rId22" display="Bjs409@bjsrestaurants.com"/>
    <hyperlink ref="J45" r:id="rId23" display="Bjs419@bjsrestaurants.com"/>
    <hyperlink ref="J47" r:id="rId24" display="Bjs421@bjsrestaurants.com"/>
    <hyperlink ref="J50" r:id="rId25" display="Bjs404@bjsrestaurants.com"/>
    <hyperlink ref="J51" r:id="rId26" display="Bjs438@bjsrestaurants.com"/>
    <hyperlink ref="J53" r:id="rId27" display="Bjs403@bjsrestaurants.com"/>
    <hyperlink ref="J54" r:id="rId28" display="Bjs417@bjsrestaurants.com"/>
    <hyperlink ref="J55" r:id="rId29" display="Bjs424@bjsrestaurants.com"/>
    <hyperlink ref="J57" r:id="rId30" display="Bjs446@bjsrestaurants.com"/>
    <hyperlink ref="J62" r:id="rId31" display="Bjs441@bjsrestaurants.com"/>
    <hyperlink ref="J63" r:id="rId32" display="Bjs452@bjsrestaurants.com"/>
    <hyperlink ref="J48" r:id="rId33" display="Bjs850@bjsrestaurants.com"/>
    <hyperlink ref="J76" r:id="rId34" display="Bjs433@bjsrestaurants.com"/>
    <hyperlink ref="J77" r:id="rId35" display="Bjs454@bjsrestaurants.com"/>
    <hyperlink ref="J79" r:id="rId36" display="Bjs436@bjsrestaurants.com"/>
    <hyperlink ref="J81" r:id="rId37" display="Bjs434@bjsrestaurants.com"/>
    <hyperlink ref="J82" r:id="rId38" display="Bjs440@bjsrestaurants.com"/>
    <hyperlink ref="J83" r:id="rId39" display="Bjs429@bjsrestaurants.com"/>
    <hyperlink ref="J84" r:id="rId40" display="Bjs443@bjsrestaurants.com"/>
    <hyperlink ref="J9" r:id="rId41" display="Bjs455@bjsrestaurants.com"/>
    <hyperlink ref="J90" r:id="rId42" display="Bjs442@bjsrestaurants.com"/>
    <hyperlink ref="J91" r:id="rId43" display="Bjs432@bjsrestaurants.com"/>
    <hyperlink ref="J94" r:id="rId44" display="Bjs456@bjsrestaurants.com"/>
    <hyperlink ref="J97" r:id="rId45" display="Bjs445@bjsrestaurants.com"/>
    <hyperlink ref="J100" r:id="rId46" display="Bjs448@bjsrestaurants.com"/>
    <hyperlink ref="J101" r:id="rId47" display="Bjs414@bjsrestaurants.com"/>
    <hyperlink ref="J102" r:id="rId48" display="BJs418@bjsrestaurants.com"/>
    <hyperlink ref="J103" r:id="rId49" display="Bjs426@bjsrestaurants.com"/>
    <hyperlink ref="J104" r:id="rId50" display="Bjs449@bjsrestaurants.com"/>
    <hyperlink ref="J105" r:id="rId51" display="Bjs411@bjsrestaurants.com"/>
    <hyperlink ref="J106" r:id="rId52" display="Bjs431@bjsrestaurants.com"/>
    <hyperlink ref="J107" r:id="rId53" display="Bjs415@bjsrestaurants.com"/>
    <hyperlink ref="J74" r:id="rId54" display="Bjs459@bjsrestaurants.com"/>
    <hyperlink ref="J65" r:id="rId55" display="Bjs461@bjsrestaurants.com"/>
    <hyperlink ref="J72" r:id="rId56" display="Bjs460@bjsrestaurants.com"/>
    <hyperlink ref="J23" r:id="rId57" display="Bjs467@bjsrestaurants.com"/>
    <hyperlink ref="J89" r:id="rId58" display="Bjs463@bjsrestaurants.com"/>
    <hyperlink ref="J61" r:id="rId59" display="Bjs464@bjsrestaurants.com"/>
    <hyperlink ref="J56" r:id="rId60" display="Bjs465@bjsrestaurants.com"/>
    <hyperlink ref="J95" r:id="rId61" display="Bjs470@bsjrestaurants.com"/>
    <hyperlink ref="J41" r:id="rId62" display="Bjs468@bjsrestaurants.com"/>
    <hyperlink ref="J92" r:id="rId63" display="Bjs471@bjsrestaurants.com"/>
    <hyperlink ref="J96" r:id="rId64" display="Bjs469@bjsrestaurants.com"/>
    <hyperlink ref="J59" r:id="rId65" display="Bjs450@bjsrestaurants.com"/>
    <hyperlink ref="J66" r:id="rId66" display="Bjs466@bjsrestaurants.com"/>
    <hyperlink ref="J49" r:id="rId67" display="Bjs474@bjsrestaurants.com"/>
    <hyperlink ref="J42" r:id="rId68" display="Bjs476@bjsrestaurants.com"/>
    <hyperlink ref="J13" r:id="rId69" display="Bjs477@bjsrestaurants.com"/>
    <hyperlink ref="J31" r:id="rId70" display="Bjs478@bjsrestaurants.com"/>
    <hyperlink ref="J80" r:id="rId71" display="Bjs480@bjsrestaurants.com"/>
    <hyperlink ref="J71" r:id="rId72" display="Bjs473@bjsrestaurants.com"/>
    <hyperlink ref="J69" r:id="rId73" display="Bjs462@bjsrestaurants.com"/>
    <hyperlink ref="J68" r:id="rId74" display="Bjs423@bjsrestaurants.com"/>
    <hyperlink ref="J67" r:id="rId75" display="Bjs472@bjsrestaurants.com"/>
    <hyperlink ref="J70" r:id="rId76" display="Bjs481@bjsrestaurants.com"/>
    <hyperlink ref="J87" r:id="rId77" display="Bjs479@bjsrestaurants.com"/>
    <hyperlink ref="J60" r:id="rId78" display="Bjs475@bjsrestaurants.com"/>
    <hyperlink ref="J21" r:id="rId79" display="Bjs483@bjsrestaurants.com"/>
    <hyperlink ref="J22" r:id="rId80" display="Bjs482@bjsrestaurants.com"/>
    <hyperlink ref="J64" r:id="rId81" display="Bjs484@bjsrestaurants.com"/>
    <hyperlink ref="J93" r:id="rId82" display="Bjs485@bjsrestaurants.com"/>
    <hyperlink ref="J40" r:id="rId83" display="Bjs486@bjsrestaurants.com"/>
    <hyperlink ref="J43" r:id="rId84" display="Bjs487@bjsrestaurants.com"/>
    <hyperlink ref="J58" r:id="rId85" display="Bjs448@bjsrestaurants.com"/>
    <hyperlink ref="J33" r:id="rId86" display="Bjs490@bjsrestaurants.com"/>
    <hyperlink ref="J5" r:id="rId87" display="Bjs491@bjsrestaurants.com"/>
    <hyperlink ref="J28" r:id="rId88" display="Bjs493@bjsrestaurants.com"/>
    <hyperlink ref="J26" r:id="rId89" display="Bjs492@bjsrestaurants.com"/>
    <hyperlink ref="J18" r:id="rId90" display="Bjs489@bjsrestaurants.com"/>
    <hyperlink ref="J85" r:id="rId91" display="Bjs495@bjsrestaurants.com"/>
    <hyperlink ref="J46" r:id="rId92" display="Bjs494@bjsrestaurants.com"/>
    <hyperlink ref="J6" r:id="rId93" display="Bjs496@bjsrestaurants.com"/>
    <hyperlink ref="J36" r:id="rId94" display="Bjs497@bjsrestaurants.com"/>
    <hyperlink ref="J4" r:id="rId95" display="Bjs498@bjsrestaurants.com"/>
    <hyperlink ref="J78" r:id="rId96" display="Bjs499@bjsrestaurants.com"/>
    <hyperlink ref="J30" r:id="rId97" display="Bjs500@bjsrestaurants.com"/>
    <hyperlink ref="J98" r:id="rId98" display="Bjs501@bjsrestaurants.com"/>
    <hyperlink ref="J25" r:id="rId99" display="Bjs502@bjsrestaurants.com"/>
    <hyperlink ref="J88" r:id="rId100" display="Bjs503@bjsrestaurants.com"/>
    <hyperlink ref="J75" r:id="rId101" display="Bjs504@bjsrestaurants.com"/>
    <hyperlink ref="J86" r:id="rId102" display="Bjs505@bjsrestaurants.com"/>
    <hyperlink ref="J99" r:id="rId103" display="Bjs507@bjsrestaurants.com"/>
    <hyperlink ref="J8" r:id="rId104" display="Bjs508@bjsrestaurants.com"/>
    <hyperlink ref="L20" r:id="rId105" display="jill@quintessentialwines.com"/>
    <hyperlink ref="L32" r:id="rId106" display="jill@quintessentialwines.com"/>
    <hyperlink ref="L57" r:id="rId107" display="jill@quintessentialwines.com"/>
    <hyperlink ref="L71" r:id="rId108" display="jill@quintessentialwines.com"/>
    <hyperlink ref="L97" r:id="rId109" display="jill@quintessentialwines.com"/>
    <hyperlink ref="L10" r:id="rId110" display="johnniev@cocbm.com / "/>
    <hyperlink ref="L15" r:id="rId111" display="johnniev@cocbm.com / "/>
    <hyperlink ref="L25" r:id="rId112" display="johnniev@cocbm.com / "/>
    <hyperlink ref="L104" r:id="rId113" display="johnniev@cocbm.com / "/>
    <hyperlink ref="L23" r:id="rId114" display="megan@quintessentialwines.com"/>
    <hyperlink ref="L30" r:id="rId115" display="megan@quintessentialwines.com"/>
    <hyperlink ref="L40" r:id="rId116" display="megan@quintessentialwines.com"/>
    <hyperlink ref="L49" r:id="rId117" display="megan@quintessentialwines.com"/>
    <hyperlink ref="L59" r:id="rId118" display="megan@quintessentialwines.com"/>
    <hyperlink ref="L72" r:id="rId119" display="megan@quintessentialwines.com"/>
    <hyperlink ref="L42" r:id="rId120" display="ryan@quintesstialwines.com"/>
    <hyperlink ref="L43" r:id="rId121" display="jill@quintessentialwines.com"/>
    <hyperlink ref="L77" r:id="rId122" display="jill@quintessentialwines.com"/>
    <hyperlink ref="L88" r:id="rId123" display="jill@quintessentialwines.com"/>
    <hyperlink ref="L91" r:id="rId124" display="jill@quintessentialwines.com"/>
    <hyperlink ref="L66" r:id="rId125" display="clintwine@kc.rr.com"/>
    <hyperlink ref="L65" r:id="rId126" display="clintwine@kc.rr.com"/>
    <hyperlink ref="L67" r:id="rId127" display="iwine@sbcglobal.net"/>
    <hyperlink ref="L74" r:id="rId128" display="iwine@sbcglobal.net"/>
    <hyperlink ref="L96" r:id="rId129" display="iwine@sbcglobal.net"/>
    <hyperlink ref="L13" r:id="rId130" display="bttmmyr@bellsouth.net"/>
    <hyperlink ref="L37" r:id="rId131" display="jamilla@quintessentialwines.com"/>
    <hyperlink ref="L48" r:id="rId132" display="jamilla@quintessentialwines.com"/>
    <hyperlink ref="L87" r:id="rId133" display="jamilla@quintessentialwines.com"/>
    <hyperlink ref="L93" r:id="rId134" display="jamilla@quintessentialwines.com"/>
    <hyperlink ref="L3" r:id="rId135" display="danni@quintessentialwines.com"/>
    <hyperlink ref="L4" r:id="rId136" display="danni@quintessentialwines.com"/>
    <hyperlink ref="L5" r:id="rId137" display="danni@quintessentialwines.com"/>
    <hyperlink ref="L6" r:id="rId138" display="danni@quintessentialwines.com"/>
    <hyperlink ref="L9" r:id="rId139" display="danni@quintessentialwines.com"/>
    <hyperlink ref="L24" r:id="rId140" display="danni@quintessentialwines.com"/>
    <hyperlink ref="L34" r:id="rId141" display="danni@quintessentialwines.com"/>
    <hyperlink ref="L46" r:id="rId142" display="danni@quintessentialwines.com"/>
    <hyperlink ref="L56" r:id="rId143" display="danni@quintessentialwines.com"/>
    <hyperlink ref="L58" r:id="rId144" display="danni@quintessentialwines.com"/>
    <hyperlink ref="L70" r:id="rId145" display="danni@quintessentialwines.com"/>
    <hyperlink ref="L73" r:id="rId146" display="danni@quintessentialwines.com"/>
    <hyperlink ref="L80" r:id="rId147" display="danni@quintessentialwines.com"/>
    <hyperlink ref="L86" r:id="rId148" display="danni@quintessentialwines.com"/>
    <hyperlink ref="L90" r:id="rId149" display="danni@quintessentialwines.com"/>
    <hyperlink ref="L92" r:id="rId150" display="danni@quintessentialwines.com"/>
    <hyperlink ref="L95" r:id="rId151" display="danni@quintessentialwines.com"/>
    <hyperlink ref="L99" r:id="rId152" display="danni@quintessentialwines.com"/>
    <hyperlink ref="L7" r:id="rId153" display="lee.aaronl@hotmail.com"/>
    <hyperlink ref="L21" r:id="rId154" display="lee.aaronl@hotmail.com"/>
    <hyperlink ref="L27" r:id="rId155" display="lee.aaronl@hotmail.com"/>
    <hyperlink ref="L62" r:id="rId156" display="lee.aaronl@hotmail.com"/>
    <hyperlink ref="L94" r:id="rId157" display="lee.aaronl@hotmail.com"/>
    <hyperlink ref="L76" r:id="rId158" display="lee.aaronl@hotmail.com"/>
    <hyperlink ref="L81" r:id="rId159" display="lee.aaronl@hotmail.com"/>
    <hyperlink ref="L102" r:id="rId160" display="lee.aaronl@hotmail.com"/>
    <hyperlink ref="L8" r:id="rId161" display="alex@quintessentialwines.com"/>
    <hyperlink ref="L35" r:id="rId162" display="alex@quintessentialwines.com"/>
    <hyperlink ref="L38" r:id="rId163" display="alex@quintessentialwines.com"/>
    <hyperlink ref="L39" r:id="rId164" display="alex@quintessentialwines.com"/>
    <hyperlink ref="L60" r:id="rId165" display="alex@quintessentialwines.com"/>
    <hyperlink ref="L63" r:id="rId166" display="alex@quintessentialwines.com"/>
    <hyperlink ref="L79" r:id="rId167" display="alex@quintessentialwines.com"/>
    <hyperlink ref="L89" r:id="rId168" display="alex@quintessentialwines.com"/>
    <hyperlink ref="L100" r:id="rId169" display="alex@quintessentialwines.com"/>
    <hyperlink ref="L11" r:id="rId170" display="brandon@quintessentialwines.com"/>
    <hyperlink ref="L14" r:id="rId171" display="brandon@quintessentialwines.com"/>
    <hyperlink ref="L16" r:id="rId172" display="brandon@quintessentialwines.com"/>
    <hyperlink ref="L19" r:id="rId173" display="brandon@quintessentialwines.com"/>
    <hyperlink ref="L26" r:id="rId174" display="brandon@quintessentialwines.com"/>
    <hyperlink ref="L31" r:id="rId175" display="brandon@quintessentialwines.com"/>
    <hyperlink ref="L33" r:id="rId176" display="brandon@quintessentialwines.com"/>
    <hyperlink ref="L44" r:id="rId177" display="brandon@quintessentialwines.com"/>
    <hyperlink ref="L45" r:id="rId178" display="brandon@quintessentialwines.com"/>
    <hyperlink ref="L47" r:id="rId179" display="brandon@quintessentialwines.com"/>
    <hyperlink ref="L61" r:id="rId180" display="brandon@quintessentialwines.com"/>
    <hyperlink ref="L75" r:id="rId181" display="brandon@quintessentialwines.com"/>
    <hyperlink ref="L17" r:id="rId182" display="brent@quintessentialwines.com"/>
    <hyperlink ref="L28" r:id="rId183" display="brent@quintessentialwines.com"/>
    <hyperlink ref="L41" r:id="rId184" display="brent@quintessentialwines.com"/>
    <hyperlink ref="L101" r:id="rId185" display="brent@quintessentialwines.com"/>
    <hyperlink ref="L107" r:id="rId186" display="brent@quintessentialwines.com"/>
    <hyperlink ref="L12" r:id="rId187" display="celiamariewine@aol.com"/>
    <hyperlink ref="L68" r:id="rId188" display="celiamariewine@aol.com"/>
    <hyperlink ref="L69" r:id="rId189" display="celiamariewine@aol.com"/>
    <hyperlink ref="L103" r:id="rId190" display="celiamariewine@aol.com"/>
    <hyperlink ref="L22" r:id="rId191" display="danieledwardmorando@gmail.com"/>
    <hyperlink ref="L53" r:id="rId192" display="danieledwardmorando@gmail.com"/>
    <hyperlink ref="L55" r:id="rId193" display="danni@quintessentialwines.com"/>
    <hyperlink ref="L54" r:id="rId194" display="danieledwardmorando@gmail.com"/>
    <hyperlink ref="L18" r:id="rId195" display="jacquee@quintessentialwines.com"/>
    <hyperlink ref="L36" r:id="rId196" display="jacquee@quintessentialwines.com"/>
    <hyperlink ref="L50" r:id="rId197" display="jacquee@quintessentialwines.com"/>
    <hyperlink ref="L51" r:id="rId198" display="jacquee@quintessentialwines.com"/>
    <hyperlink ref="L29" r:id="rId199" display="josh@quintessentialwines.com"/>
    <hyperlink ref="L64" r:id="rId200" display="josh@quintessentialwines.com"/>
    <hyperlink ref="L82" r:id="rId201" display="josh@quintessentialwines.com"/>
    <hyperlink ref="L83" r:id="rId202" display="josh@quintessentialwines.com"/>
    <hyperlink ref="L84" r:id="rId203" display="josh@quintessentialwines.com"/>
    <hyperlink ref="L85" r:id="rId204" display="riley@quintessentialwines.com"/>
    <hyperlink ref="L105" r:id="rId205" display="riley@quintessentialwines.com"/>
    <hyperlink ref="L106" r:id="rId206" display="danni@quintessentialwines.com"/>
    <hyperlink ref="L78" r:id="rId207" display="danni@quintessentialwines.com"/>
    <hyperlink ref="L52" r:id="rId208" display="stevejr@quintessentialwines.com"/>
  </hyperlinks>
  <printOptions/>
  <pageMargins left="0.18" right="0.17" top="0.75" bottom="0.75" header="0.3" footer="0.3"/>
  <pageSetup horizontalDpi="600" verticalDpi="600" orientation="landscape" scale="58" r:id="rId210"/>
  <drawing r:id="rId209"/>
</worksheet>
</file>

<file path=xl/worksheets/sheet4.xml><?xml version="1.0" encoding="utf-8"?>
<worksheet xmlns="http://schemas.openxmlformats.org/spreadsheetml/2006/main" xmlns:r="http://schemas.openxmlformats.org/officeDocument/2006/relationships">
  <sheetPr>
    <tabColor rgb="FF00B0F0"/>
  </sheetPr>
  <dimension ref="A1:K155"/>
  <sheetViews>
    <sheetView zoomScalePageLayoutView="0" workbookViewId="0" topLeftCell="A1">
      <pane ySplit="2" topLeftCell="A90" activePane="bottomLeft" state="frozen"/>
      <selection pane="topLeft" activeCell="A1" sqref="A1"/>
      <selection pane="bottomLeft" activeCell="A1" sqref="A1:K155"/>
    </sheetView>
  </sheetViews>
  <sheetFormatPr defaultColWidth="8.8515625" defaultRowHeight="15"/>
  <cols>
    <col min="1" max="1" width="14.421875" style="242" bestFit="1" customWidth="1"/>
    <col min="2" max="2" width="11.7109375" style="243" bestFit="1" customWidth="1"/>
    <col min="3" max="3" width="15.7109375" style="242" bestFit="1" customWidth="1"/>
    <col min="4" max="5" width="11.7109375" style="243" bestFit="1" customWidth="1"/>
    <col min="6" max="6" width="26.28125" style="242" customWidth="1"/>
    <col min="7" max="7" width="16.7109375" style="242" bestFit="1" customWidth="1"/>
    <col min="8" max="8" width="5.57421875" style="243" bestFit="1" customWidth="1"/>
    <col min="9" max="9" width="6.00390625" style="243" bestFit="1" customWidth="1"/>
    <col min="10" max="10" width="18.7109375" style="242" bestFit="1" customWidth="1"/>
    <col min="11" max="11" width="28.28125" style="242" bestFit="1" customWidth="1"/>
    <col min="12" max="16384" width="8.8515625" style="214" customWidth="1"/>
  </cols>
  <sheetData>
    <row r="1" spans="1:11" ht="18.75">
      <c r="A1" s="609" t="s">
        <v>7052</v>
      </c>
      <c r="B1" s="610"/>
      <c r="C1" s="610"/>
      <c r="D1" s="610"/>
      <c r="E1" s="610"/>
      <c r="F1" s="610"/>
      <c r="G1" s="610"/>
      <c r="H1" s="610"/>
      <c r="I1" s="610"/>
      <c r="J1" s="610"/>
      <c r="K1" s="611"/>
    </row>
    <row r="2" spans="1:11" ht="12">
      <c r="A2" s="215" t="s">
        <v>294</v>
      </c>
      <c r="B2" s="216" t="s">
        <v>2315</v>
      </c>
      <c r="C2" s="216" t="s">
        <v>7053</v>
      </c>
      <c r="D2" s="216" t="s">
        <v>2315</v>
      </c>
      <c r="E2" s="216" t="s">
        <v>3372</v>
      </c>
      <c r="F2" s="215" t="s">
        <v>4277</v>
      </c>
      <c r="G2" s="217" t="s">
        <v>2314</v>
      </c>
      <c r="H2" s="216" t="s">
        <v>4270</v>
      </c>
      <c r="I2" s="216" t="s">
        <v>3371</v>
      </c>
      <c r="J2" s="217" t="s">
        <v>3373</v>
      </c>
      <c r="K2" s="217" t="s">
        <v>4279</v>
      </c>
    </row>
    <row r="3" spans="1:11" ht="12">
      <c r="A3" s="218" t="s">
        <v>7054</v>
      </c>
      <c r="B3" s="219" t="s">
        <v>7055</v>
      </c>
      <c r="C3" s="220" t="s">
        <v>7056</v>
      </c>
      <c r="D3" s="220" t="s">
        <v>7057</v>
      </c>
      <c r="E3" s="219" t="s">
        <v>7058</v>
      </c>
      <c r="F3" s="220" t="s">
        <v>7059</v>
      </c>
      <c r="G3" s="218" t="s">
        <v>7060</v>
      </c>
      <c r="H3" s="219" t="s">
        <v>4230</v>
      </c>
      <c r="I3" s="219">
        <v>35244</v>
      </c>
      <c r="J3" s="218" t="s">
        <v>2335</v>
      </c>
      <c r="K3" s="221" t="s">
        <v>5874</v>
      </c>
    </row>
    <row r="4" spans="1:11" ht="12">
      <c r="A4" s="218" t="s">
        <v>7061</v>
      </c>
      <c r="B4" s="219" t="s">
        <v>7062</v>
      </c>
      <c r="C4" s="222" t="s">
        <v>7063</v>
      </c>
      <c r="D4" s="223" t="s">
        <v>7064</v>
      </c>
      <c r="E4" s="219" t="s">
        <v>7065</v>
      </c>
      <c r="F4" s="223" t="s">
        <v>7066</v>
      </c>
      <c r="G4" s="218" t="s">
        <v>6028</v>
      </c>
      <c r="H4" s="219" t="s">
        <v>4230</v>
      </c>
      <c r="I4" s="219">
        <v>35802</v>
      </c>
      <c r="J4" s="218" t="s">
        <v>2335</v>
      </c>
      <c r="K4" s="221" t="s">
        <v>5874</v>
      </c>
    </row>
    <row r="5" spans="1:11" ht="12">
      <c r="A5" s="218" t="s">
        <v>7061</v>
      </c>
      <c r="B5" s="219" t="s">
        <v>7062</v>
      </c>
      <c r="C5" s="222" t="s">
        <v>7067</v>
      </c>
      <c r="D5" s="223" t="s">
        <v>7068</v>
      </c>
      <c r="E5" s="219" t="s">
        <v>7069</v>
      </c>
      <c r="F5" s="223" t="s">
        <v>7070</v>
      </c>
      <c r="G5" s="218" t="s">
        <v>7071</v>
      </c>
      <c r="H5" s="219" t="s">
        <v>4230</v>
      </c>
      <c r="I5" s="219">
        <v>36117</v>
      </c>
      <c r="J5" s="218" t="s">
        <v>2335</v>
      </c>
      <c r="K5" s="221" t="s">
        <v>5874</v>
      </c>
    </row>
    <row r="6" spans="1:11" ht="12">
      <c r="A6" s="218" t="s">
        <v>7072</v>
      </c>
      <c r="B6" s="219" t="s">
        <v>7073</v>
      </c>
      <c r="C6" s="224" t="s">
        <v>7074</v>
      </c>
      <c r="D6" s="224" t="s">
        <v>7075</v>
      </c>
      <c r="E6" s="219" t="s">
        <v>7076</v>
      </c>
      <c r="F6" s="224" t="s">
        <v>7077</v>
      </c>
      <c r="G6" s="218" t="s">
        <v>7078</v>
      </c>
      <c r="H6" s="219" t="s">
        <v>4230</v>
      </c>
      <c r="I6" s="219">
        <v>36608</v>
      </c>
      <c r="J6" s="218" t="s">
        <v>2335</v>
      </c>
      <c r="K6" s="221" t="s">
        <v>5874</v>
      </c>
    </row>
    <row r="7" spans="1:11" ht="12">
      <c r="A7" s="218" t="s">
        <v>7054</v>
      </c>
      <c r="B7" s="219" t="s">
        <v>7055</v>
      </c>
      <c r="C7" s="220" t="s">
        <v>7079</v>
      </c>
      <c r="D7" s="220" t="s">
        <v>7080</v>
      </c>
      <c r="E7" s="219" t="s">
        <v>7081</v>
      </c>
      <c r="F7" s="220" t="s">
        <v>7082</v>
      </c>
      <c r="G7" s="218" t="s">
        <v>6052</v>
      </c>
      <c r="H7" s="219" t="s">
        <v>5875</v>
      </c>
      <c r="I7" s="219">
        <v>72212</v>
      </c>
      <c r="J7" s="218" t="s">
        <v>727</v>
      </c>
      <c r="K7" s="221" t="s">
        <v>728</v>
      </c>
    </row>
    <row r="8" spans="1:11" ht="12">
      <c r="A8" s="218" t="s">
        <v>7083</v>
      </c>
      <c r="B8" s="219" t="s">
        <v>7084</v>
      </c>
      <c r="C8" s="224" t="s">
        <v>7085</v>
      </c>
      <c r="D8" s="224" t="s">
        <v>7086</v>
      </c>
      <c r="E8" s="219" t="s">
        <v>7087</v>
      </c>
      <c r="F8" s="224" t="s">
        <v>7088</v>
      </c>
      <c r="G8" s="218" t="s">
        <v>6042</v>
      </c>
      <c r="H8" s="219" t="s">
        <v>5875</v>
      </c>
      <c r="I8" s="219">
        <v>72758</v>
      </c>
      <c r="J8" s="218" t="s">
        <v>727</v>
      </c>
      <c r="K8" s="221" t="s">
        <v>728</v>
      </c>
    </row>
    <row r="9" spans="1:11" ht="12">
      <c r="A9" s="218" t="s">
        <v>7083</v>
      </c>
      <c r="B9" s="219" t="s">
        <v>7084</v>
      </c>
      <c r="C9" s="224" t="s">
        <v>7089</v>
      </c>
      <c r="D9" s="224" t="s">
        <v>7090</v>
      </c>
      <c r="E9" s="219" t="s">
        <v>7091</v>
      </c>
      <c r="F9" s="224" t="s">
        <v>7092</v>
      </c>
      <c r="G9" s="218" t="s">
        <v>820</v>
      </c>
      <c r="H9" s="219" t="s">
        <v>4232</v>
      </c>
      <c r="I9" s="219">
        <v>80021</v>
      </c>
      <c r="J9" s="218" t="s">
        <v>5885</v>
      </c>
      <c r="K9" s="221" t="s">
        <v>1578</v>
      </c>
    </row>
    <row r="10" spans="1:11" ht="12">
      <c r="A10" s="218" t="s">
        <v>7083</v>
      </c>
      <c r="B10" s="219" t="s">
        <v>7084</v>
      </c>
      <c r="C10" s="224" t="s">
        <v>7093</v>
      </c>
      <c r="D10" s="224" t="s">
        <v>7094</v>
      </c>
      <c r="E10" s="224" t="s">
        <v>7095</v>
      </c>
      <c r="F10" s="224" t="s">
        <v>7096</v>
      </c>
      <c r="G10" s="218" t="s">
        <v>973</v>
      </c>
      <c r="H10" s="219" t="s">
        <v>4232</v>
      </c>
      <c r="I10" s="219">
        <v>80123</v>
      </c>
      <c r="J10" s="218" t="s">
        <v>5885</v>
      </c>
      <c r="K10" s="221" t="s">
        <v>1578</v>
      </c>
    </row>
    <row r="11" spans="1:11" ht="12">
      <c r="A11" s="225" t="s">
        <v>7083</v>
      </c>
      <c r="B11" s="226" t="s">
        <v>7084</v>
      </c>
      <c r="C11" s="227" t="s">
        <v>7097</v>
      </c>
      <c r="D11" s="227" t="s">
        <v>7098</v>
      </c>
      <c r="E11" s="226" t="s">
        <v>7099</v>
      </c>
      <c r="F11" s="228" t="s">
        <v>7100</v>
      </c>
      <c r="G11" s="218" t="s">
        <v>7101</v>
      </c>
      <c r="H11" s="219" t="s">
        <v>4232</v>
      </c>
      <c r="I11" s="219">
        <v>80534</v>
      </c>
      <c r="J11" s="218" t="s">
        <v>5885</v>
      </c>
      <c r="K11" s="221" t="s">
        <v>1578</v>
      </c>
    </row>
    <row r="12" spans="1:11" ht="12">
      <c r="A12" s="225" t="s">
        <v>7083</v>
      </c>
      <c r="B12" s="226" t="s">
        <v>7084</v>
      </c>
      <c r="C12" s="224" t="s">
        <v>7102</v>
      </c>
      <c r="D12" s="224" t="s">
        <v>7103</v>
      </c>
      <c r="E12" s="219" t="s">
        <v>7104</v>
      </c>
      <c r="F12" s="224" t="s">
        <v>7105</v>
      </c>
      <c r="G12" s="218" t="s">
        <v>3503</v>
      </c>
      <c r="H12" s="219" t="s">
        <v>4232</v>
      </c>
      <c r="I12" s="219">
        <v>80111</v>
      </c>
      <c r="J12" s="218" t="s">
        <v>5885</v>
      </c>
      <c r="K12" s="221" t="s">
        <v>1578</v>
      </c>
    </row>
    <row r="13" spans="1:11" ht="12">
      <c r="A13" s="225" t="s">
        <v>7106</v>
      </c>
      <c r="B13" s="226" t="s">
        <v>7107</v>
      </c>
      <c r="C13" s="218" t="s">
        <v>7108</v>
      </c>
      <c r="D13" s="229" t="s">
        <v>7109</v>
      </c>
      <c r="E13" s="219" t="s">
        <v>7110</v>
      </c>
      <c r="F13" s="229" t="s">
        <v>7111</v>
      </c>
      <c r="G13" s="218" t="s">
        <v>7112</v>
      </c>
      <c r="H13" s="219" t="s">
        <v>4234</v>
      </c>
      <c r="I13" s="219">
        <v>33408</v>
      </c>
      <c r="J13" s="218" t="s">
        <v>1621</v>
      </c>
      <c r="K13" s="221" t="s">
        <v>3444</v>
      </c>
    </row>
    <row r="14" spans="1:11" ht="12">
      <c r="A14" s="218" t="s">
        <v>7106</v>
      </c>
      <c r="B14" s="219" t="s">
        <v>7107</v>
      </c>
      <c r="C14" s="222" t="s">
        <v>7113</v>
      </c>
      <c r="D14" s="223" t="s">
        <v>7114</v>
      </c>
      <c r="E14" s="219" t="s">
        <v>7115</v>
      </c>
      <c r="F14" s="223" t="s">
        <v>7116</v>
      </c>
      <c r="G14" s="218" t="s">
        <v>7117</v>
      </c>
      <c r="H14" s="219" t="s">
        <v>4234</v>
      </c>
      <c r="I14" s="219">
        <v>34994</v>
      </c>
      <c r="J14" s="218" t="s">
        <v>1621</v>
      </c>
      <c r="K14" s="221" t="s">
        <v>3444</v>
      </c>
    </row>
    <row r="15" spans="1:11" ht="12">
      <c r="A15" s="218" t="s">
        <v>7106</v>
      </c>
      <c r="B15" s="219" t="s">
        <v>7107</v>
      </c>
      <c r="C15" s="230" t="s">
        <v>7118</v>
      </c>
      <c r="D15" s="230" t="s">
        <v>7119</v>
      </c>
      <c r="E15" s="219" t="s">
        <v>7120</v>
      </c>
      <c r="F15" s="230" t="s">
        <v>7121</v>
      </c>
      <c r="G15" s="218" t="s">
        <v>7122</v>
      </c>
      <c r="H15" s="219" t="s">
        <v>4234</v>
      </c>
      <c r="I15" s="219">
        <v>33467</v>
      </c>
      <c r="J15" s="218" t="s">
        <v>1621</v>
      </c>
      <c r="K15" s="221" t="s">
        <v>3444</v>
      </c>
    </row>
    <row r="16" spans="1:11" ht="12">
      <c r="A16" s="218" t="s">
        <v>7106</v>
      </c>
      <c r="B16" s="219" t="s">
        <v>7107</v>
      </c>
      <c r="C16" s="224" t="s">
        <v>7123</v>
      </c>
      <c r="D16" s="224" t="s">
        <v>7124</v>
      </c>
      <c r="E16" s="219"/>
      <c r="F16" s="224" t="s">
        <v>7125</v>
      </c>
      <c r="G16" s="218" t="s">
        <v>7126</v>
      </c>
      <c r="H16" s="219" t="s">
        <v>4234</v>
      </c>
      <c r="I16" s="219">
        <v>33426</v>
      </c>
      <c r="J16" s="218" t="s">
        <v>1621</v>
      </c>
      <c r="K16" s="221" t="s">
        <v>3444</v>
      </c>
    </row>
    <row r="17" spans="1:11" ht="12">
      <c r="A17" s="218" t="s">
        <v>7106</v>
      </c>
      <c r="B17" s="219" t="s">
        <v>7107</v>
      </c>
      <c r="C17" s="224" t="s">
        <v>7127</v>
      </c>
      <c r="D17" s="224" t="s">
        <v>7128</v>
      </c>
      <c r="E17" s="219" t="s">
        <v>7129</v>
      </c>
      <c r="F17" s="224" t="s">
        <v>7130</v>
      </c>
      <c r="G17" s="218" t="s">
        <v>3086</v>
      </c>
      <c r="H17" s="219" t="s">
        <v>4234</v>
      </c>
      <c r="I17" s="219">
        <v>33433</v>
      </c>
      <c r="J17" s="218" t="s">
        <v>1621</v>
      </c>
      <c r="K17" s="221" t="s">
        <v>3444</v>
      </c>
    </row>
    <row r="18" spans="1:11" ht="12">
      <c r="A18" s="218" t="s">
        <v>7106</v>
      </c>
      <c r="B18" s="219" t="s">
        <v>7107</v>
      </c>
      <c r="C18" s="231" t="s">
        <v>7131</v>
      </c>
      <c r="D18" s="223" t="s">
        <v>7132</v>
      </c>
      <c r="E18" s="219" t="s">
        <v>7133</v>
      </c>
      <c r="F18" s="223" t="s">
        <v>7134</v>
      </c>
      <c r="G18" s="218" t="s">
        <v>7135</v>
      </c>
      <c r="H18" s="219" t="s">
        <v>4234</v>
      </c>
      <c r="I18" s="219">
        <v>33071</v>
      </c>
      <c r="J18" s="218" t="s">
        <v>1621</v>
      </c>
      <c r="K18" s="221" t="s">
        <v>3444</v>
      </c>
    </row>
    <row r="19" spans="1:11" ht="12">
      <c r="A19" s="218" t="s">
        <v>7106</v>
      </c>
      <c r="B19" s="219" t="s">
        <v>7107</v>
      </c>
      <c r="C19" s="222" t="s">
        <v>7136</v>
      </c>
      <c r="D19" s="223" t="s">
        <v>7137</v>
      </c>
      <c r="E19" s="219" t="s">
        <v>7138</v>
      </c>
      <c r="F19" s="223" t="s">
        <v>7139</v>
      </c>
      <c r="G19" s="218" t="s">
        <v>7140</v>
      </c>
      <c r="H19" s="219" t="s">
        <v>4234</v>
      </c>
      <c r="I19" s="219">
        <v>34201</v>
      </c>
      <c r="J19" s="218" t="s">
        <v>1621</v>
      </c>
      <c r="K19" s="221" t="s">
        <v>3444</v>
      </c>
    </row>
    <row r="20" spans="1:11" ht="12">
      <c r="A20" s="218" t="s">
        <v>7106</v>
      </c>
      <c r="B20" s="219" t="s">
        <v>7107</v>
      </c>
      <c r="C20" s="232" t="s">
        <v>7141</v>
      </c>
      <c r="D20" s="232" t="s">
        <v>7142</v>
      </c>
      <c r="E20" s="219" t="s">
        <v>7143</v>
      </c>
      <c r="F20" s="232" t="s">
        <v>7144</v>
      </c>
      <c r="G20" s="218" t="s">
        <v>7145</v>
      </c>
      <c r="H20" s="219" t="s">
        <v>4234</v>
      </c>
      <c r="I20" s="219">
        <v>33322</v>
      </c>
      <c r="J20" s="218" t="s">
        <v>1621</v>
      </c>
      <c r="K20" s="221" t="s">
        <v>3444</v>
      </c>
    </row>
    <row r="21" spans="1:11" ht="12">
      <c r="A21" s="218" t="s">
        <v>7106</v>
      </c>
      <c r="B21" s="219" t="s">
        <v>7107</v>
      </c>
      <c r="C21" s="222" t="s">
        <v>7146</v>
      </c>
      <c r="D21" s="223" t="s">
        <v>7147</v>
      </c>
      <c r="E21" s="219" t="s">
        <v>7148</v>
      </c>
      <c r="F21" s="223" t="s">
        <v>7149</v>
      </c>
      <c r="G21" s="218" t="s">
        <v>7150</v>
      </c>
      <c r="H21" s="219" t="s">
        <v>4234</v>
      </c>
      <c r="I21" s="219">
        <v>34210</v>
      </c>
      <c r="J21" s="218" t="s">
        <v>1621</v>
      </c>
      <c r="K21" s="221" t="s">
        <v>3444</v>
      </c>
    </row>
    <row r="22" spans="1:11" ht="12">
      <c r="A22" s="218" t="s">
        <v>7106</v>
      </c>
      <c r="B22" s="219" t="s">
        <v>7107</v>
      </c>
      <c r="C22" s="222" t="s">
        <v>7151</v>
      </c>
      <c r="D22" s="223" t="s">
        <v>7152</v>
      </c>
      <c r="E22" s="219" t="s">
        <v>7153</v>
      </c>
      <c r="F22" s="223" t="s">
        <v>7154</v>
      </c>
      <c r="G22" s="218" t="s">
        <v>7155</v>
      </c>
      <c r="H22" s="219" t="s">
        <v>4234</v>
      </c>
      <c r="I22" s="219">
        <v>33186</v>
      </c>
      <c r="J22" s="218" t="s">
        <v>1621</v>
      </c>
      <c r="K22" s="221" t="s">
        <v>3444</v>
      </c>
    </row>
    <row r="23" spans="1:11" ht="12">
      <c r="A23" s="218" t="s">
        <v>7106</v>
      </c>
      <c r="B23" s="219" t="s">
        <v>7107</v>
      </c>
      <c r="C23" s="218"/>
      <c r="D23" s="223" t="s">
        <v>7156</v>
      </c>
      <c r="E23" s="219">
        <v>487.6743</v>
      </c>
      <c r="F23" s="222" t="s">
        <v>7157</v>
      </c>
      <c r="G23" s="218" t="s">
        <v>7155</v>
      </c>
      <c r="H23" s="219" t="s">
        <v>4234</v>
      </c>
      <c r="I23" s="219">
        <v>33184</v>
      </c>
      <c r="J23" s="218" t="s">
        <v>1621</v>
      </c>
      <c r="K23" s="221" t="s">
        <v>3444</v>
      </c>
    </row>
    <row r="24" spans="1:11" ht="12">
      <c r="A24" s="218" t="s">
        <v>7106</v>
      </c>
      <c r="B24" s="219" t="s">
        <v>7107</v>
      </c>
      <c r="C24" s="220" t="s">
        <v>7158</v>
      </c>
      <c r="D24" s="229" t="s">
        <v>7159</v>
      </c>
      <c r="E24" s="219" t="s">
        <v>7160</v>
      </c>
      <c r="F24" s="229" t="s">
        <v>7161</v>
      </c>
      <c r="G24" s="218" t="s">
        <v>7162</v>
      </c>
      <c r="H24" s="219" t="s">
        <v>4234</v>
      </c>
      <c r="I24" s="219">
        <v>33331</v>
      </c>
      <c r="J24" s="218" t="s">
        <v>1621</v>
      </c>
      <c r="K24" s="221" t="s">
        <v>3444</v>
      </c>
    </row>
    <row r="25" spans="1:11" ht="12">
      <c r="A25" s="218" t="s">
        <v>7106</v>
      </c>
      <c r="B25" s="219" t="s">
        <v>7107</v>
      </c>
      <c r="C25" s="222" t="s">
        <v>7163</v>
      </c>
      <c r="D25" s="224" t="s">
        <v>7164</v>
      </c>
      <c r="E25" s="219" t="s">
        <v>7165</v>
      </c>
      <c r="F25" s="224" t="s">
        <v>7166</v>
      </c>
      <c r="G25" s="218" t="s">
        <v>2330</v>
      </c>
      <c r="H25" s="219" t="s">
        <v>4234</v>
      </c>
      <c r="I25" s="219">
        <v>33308</v>
      </c>
      <c r="J25" s="218" t="s">
        <v>1621</v>
      </c>
      <c r="K25" s="221" t="s">
        <v>3444</v>
      </c>
    </row>
    <row r="26" spans="1:11" ht="12">
      <c r="A26" s="218" t="s">
        <v>7167</v>
      </c>
      <c r="B26" s="219" t="s">
        <v>7168</v>
      </c>
      <c r="C26" s="230" t="s">
        <v>7169</v>
      </c>
      <c r="D26" s="229" t="s">
        <v>7170</v>
      </c>
      <c r="E26" s="219" t="s">
        <v>7171</v>
      </c>
      <c r="F26" s="230" t="s">
        <v>7172</v>
      </c>
      <c r="G26" s="218" t="s">
        <v>7173</v>
      </c>
      <c r="H26" s="219" t="s">
        <v>4234</v>
      </c>
      <c r="I26" s="219">
        <v>33703</v>
      </c>
      <c r="J26" s="218" t="s">
        <v>1621</v>
      </c>
      <c r="K26" s="221" t="s">
        <v>3444</v>
      </c>
    </row>
    <row r="27" spans="1:11" ht="12">
      <c r="A27" s="218" t="s">
        <v>7167</v>
      </c>
      <c r="B27" s="219" t="s">
        <v>7168</v>
      </c>
      <c r="C27" s="220" t="s">
        <v>7174</v>
      </c>
      <c r="D27" s="229" t="s">
        <v>7175</v>
      </c>
      <c r="E27" s="219" t="s">
        <v>7176</v>
      </c>
      <c r="F27" s="220" t="s">
        <v>7177</v>
      </c>
      <c r="G27" s="218" t="s">
        <v>7178</v>
      </c>
      <c r="H27" s="219" t="s">
        <v>4234</v>
      </c>
      <c r="I27" s="219">
        <v>33761</v>
      </c>
      <c r="J27" s="218" t="s">
        <v>1621</v>
      </c>
      <c r="K27" s="221" t="s">
        <v>3444</v>
      </c>
    </row>
    <row r="28" spans="1:11" ht="12">
      <c r="A28" s="218" t="s">
        <v>7167</v>
      </c>
      <c r="B28" s="219" t="s">
        <v>7168</v>
      </c>
      <c r="C28" s="220" t="s">
        <v>7179</v>
      </c>
      <c r="D28" s="229" t="s">
        <v>7180</v>
      </c>
      <c r="E28" s="219" t="s">
        <v>7181</v>
      </c>
      <c r="F28" s="220" t="s">
        <v>7182</v>
      </c>
      <c r="G28" s="218" t="s">
        <v>2331</v>
      </c>
      <c r="H28" s="219" t="s">
        <v>4234</v>
      </c>
      <c r="I28" s="219">
        <v>33609</v>
      </c>
      <c r="J28" s="218" t="s">
        <v>1621</v>
      </c>
      <c r="K28" s="221" t="s">
        <v>3444</v>
      </c>
    </row>
    <row r="29" spans="1:11" ht="12">
      <c r="A29" s="218" t="s">
        <v>7167</v>
      </c>
      <c r="B29" s="219" t="s">
        <v>7168</v>
      </c>
      <c r="C29" s="222" t="s">
        <v>7183</v>
      </c>
      <c r="D29" s="223" t="s">
        <v>7184</v>
      </c>
      <c r="E29" s="219" t="s">
        <v>7185</v>
      </c>
      <c r="F29" s="223" t="s">
        <v>7186</v>
      </c>
      <c r="G29" s="218" t="s">
        <v>2331</v>
      </c>
      <c r="H29" s="219" t="s">
        <v>4234</v>
      </c>
      <c r="I29" s="219">
        <v>33618</v>
      </c>
      <c r="J29" s="218" t="s">
        <v>1621</v>
      </c>
      <c r="K29" s="221" t="s">
        <v>3444</v>
      </c>
    </row>
    <row r="30" spans="1:11" ht="12">
      <c r="A30" s="218" t="s">
        <v>7167</v>
      </c>
      <c r="B30" s="219" t="s">
        <v>7168</v>
      </c>
      <c r="C30" s="220" t="s">
        <v>7187</v>
      </c>
      <c r="D30" s="229" t="s">
        <v>7188</v>
      </c>
      <c r="E30" s="219" t="s">
        <v>7189</v>
      </c>
      <c r="F30" s="229" t="s">
        <v>7190</v>
      </c>
      <c r="G30" s="218" t="s">
        <v>7191</v>
      </c>
      <c r="H30" s="219" t="s">
        <v>4234</v>
      </c>
      <c r="I30" s="219">
        <v>33770</v>
      </c>
      <c r="J30" s="218" t="s">
        <v>1621</v>
      </c>
      <c r="K30" s="221" t="s">
        <v>3444</v>
      </c>
    </row>
    <row r="31" spans="1:11" ht="12">
      <c r="A31" s="218" t="s">
        <v>7167</v>
      </c>
      <c r="B31" s="219" t="s">
        <v>7168</v>
      </c>
      <c r="C31" s="222" t="s">
        <v>7192</v>
      </c>
      <c r="D31" s="223" t="s">
        <v>7193</v>
      </c>
      <c r="E31" s="219" t="s">
        <v>7194</v>
      </c>
      <c r="F31" s="223" t="s">
        <v>7195</v>
      </c>
      <c r="G31" s="218" t="s">
        <v>7196</v>
      </c>
      <c r="H31" s="219" t="s">
        <v>4234</v>
      </c>
      <c r="I31" s="219">
        <v>33511</v>
      </c>
      <c r="J31" s="218" t="s">
        <v>1621</v>
      </c>
      <c r="K31" s="221" t="s">
        <v>3444</v>
      </c>
    </row>
    <row r="32" spans="1:11" ht="12">
      <c r="A32" s="218" t="s">
        <v>7167</v>
      </c>
      <c r="B32" s="219" t="s">
        <v>7168</v>
      </c>
      <c r="C32" s="220" t="s">
        <v>7197</v>
      </c>
      <c r="D32" s="229" t="s">
        <v>7198</v>
      </c>
      <c r="E32" s="219" t="s">
        <v>7199</v>
      </c>
      <c r="F32" s="229" t="s">
        <v>7200</v>
      </c>
      <c r="G32" s="218" t="s">
        <v>7201</v>
      </c>
      <c r="H32" s="219" t="s">
        <v>4234</v>
      </c>
      <c r="I32" s="219">
        <v>33813</v>
      </c>
      <c r="J32" s="218" t="s">
        <v>1621</v>
      </c>
      <c r="K32" s="221" t="s">
        <v>3444</v>
      </c>
    </row>
    <row r="33" spans="1:11" ht="12">
      <c r="A33" s="218" t="s">
        <v>7167</v>
      </c>
      <c r="B33" s="219" t="s">
        <v>7168</v>
      </c>
      <c r="C33" s="222" t="s">
        <v>7202</v>
      </c>
      <c r="D33" s="224" t="s">
        <v>7203</v>
      </c>
      <c r="E33" s="219" t="s">
        <v>7204</v>
      </c>
      <c r="F33" s="223" t="s">
        <v>7205</v>
      </c>
      <c r="G33" s="218" t="s">
        <v>7173</v>
      </c>
      <c r="H33" s="219" t="s">
        <v>4234</v>
      </c>
      <c r="I33" s="219">
        <v>33710</v>
      </c>
      <c r="J33" s="218" t="s">
        <v>1621</v>
      </c>
      <c r="K33" s="221" t="s">
        <v>3444</v>
      </c>
    </row>
    <row r="34" spans="1:11" ht="12">
      <c r="A34" s="218" t="s">
        <v>7167</v>
      </c>
      <c r="B34" s="219" t="s">
        <v>7168</v>
      </c>
      <c r="C34" s="233" t="s">
        <v>7206</v>
      </c>
      <c r="D34" s="234" t="s">
        <v>7207</v>
      </c>
      <c r="E34" s="235" t="s">
        <v>7208</v>
      </c>
      <c r="F34" s="233" t="s">
        <v>7209</v>
      </c>
      <c r="G34" s="225" t="s">
        <v>7210</v>
      </c>
      <c r="H34" s="226" t="s">
        <v>4234</v>
      </c>
      <c r="I34" s="226">
        <v>33544</v>
      </c>
      <c r="J34" s="218" t="s">
        <v>1621</v>
      </c>
      <c r="K34" s="221" t="s">
        <v>3444</v>
      </c>
    </row>
    <row r="35" spans="1:11" ht="12">
      <c r="A35" s="218" t="s">
        <v>7167</v>
      </c>
      <c r="B35" s="219" t="s">
        <v>7168</v>
      </c>
      <c r="C35" s="231" t="s">
        <v>7211</v>
      </c>
      <c r="D35" s="224" t="s">
        <v>7212</v>
      </c>
      <c r="E35" s="219" t="s">
        <v>7213</v>
      </c>
      <c r="F35" s="224" t="s">
        <v>7214</v>
      </c>
      <c r="G35" s="218" t="s">
        <v>7215</v>
      </c>
      <c r="H35" s="219" t="s">
        <v>4234</v>
      </c>
      <c r="I35" s="219">
        <v>34655</v>
      </c>
      <c r="J35" s="218" t="s">
        <v>1621</v>
      </c>
      <c r="K35" s="221" t="s">
        <v>3444</v>
      </c>
    </row>
    <row r="36" spans="1:11" ht="12">
      <c r="A36" s="218" t="s">
        <v>7216</v>
      </c>
      <c r="B36" s="219" t="s">
        <v>7217</v>
      </c>
      <c r="C36" s="230" t="s">
        <v>7218</v>
      </c>
      <c r="D36" s="230" t="s">
        <v>7219</v>
      </c>
      <c r="E36" s="219" t="s">
        <v>7220</v>
      </c>
      <c r="F36" s="230" t="s">
        <v>7221</v>
      </c>
      <c r="G36" s="218" t="s">
        <v>7222</v>
      </c>
      <c r="H36" s="219" t="s">
        <v>4234</v>
      </c>
      <c r="I36" s="219">
        <v>32407</v>
      </c>
      <c r="J36" s="218" t="s">
        <v>1621</v>
      </c>
      <c r="K36" s="221" t="s">
        <v>3444</v>
      </c>
    </row>
    <row r="37" spans="1:11" ht="12">
      <c r="A37" s="218" t="s">
        <v>7216</v>
      </c>
      <c r="B37" s="219" t="s">
        <v>7217</v>
      </c>
      <c r="C37" s="222" t="s">
        <v>7223</v>
      </c>
      <c r="D37" s="223" t="s">
        <v>7224</v>
      </c>
      <c r="E37" s="219" t="s">
        <v>7225</v>
      </c>
      <c r="F37" s="223" t="s">
        <v>7226</v>
      </c>
      <c r="G37" s="218" t="s">
        <v>7227</v>
      </c>
      <c r="H37" s="219" t="s">
        <v>4234</v>
      </c>
      <c r="I37" s="219">
        <v>32309</v>
      </c>
      <c r="J37" s="218" t="s">
        <v>1621</v>
      </c>
      <c r="K37" s="221" t="s">
        <v>3444</v>
      </c>
    </row>
    <row r="38" spans="1:11" ht="12">
      <c r="A38" s="218" t="s">
        <v>7216</v>
      </c>
      <c r="B38" s="219" t="s">
        <v>7217</v>
      </c>
      <c r="C38" s="224" t="s">
        <v>7228</v>
      </c>
      <c r="D38" s="224" t="s">
        <v>7229</v>
      </c>
      <c r="E38" s="219" t="s">
        <v>7230</v>
      </c>
      <c r="F38" s="224" t="s">
        <v>7231</v>
      </c>
      <c r="G38" s="218" t="s">
        <v>7232</v>
      </c>
      <c r="H38" s="219" t="s">
        <v>4234</v>
      </c>
      <c r="I38" s="219">
        <v>32405</v>
      </c>
      <c r="J38" s="218" t="s">
        <v>1621</v>
      </c>
      <c r="K38" s="221" t="s">
        <v>3444</v>
      </c>
    </row>
    <row r="39" spans="1:11" ht="12">
      <c r="A39" s="218" t="s">
        <v>7061</v>
      </c>
      <c r="B39" s="219" t="s">
        <v>7062</v>
      </c>
      <c r="C39" s="222" t="s">
        <v>7233</v>
      </c>
      <c r="D39" s="223" t="s">
        <v>7234</v>
      </c>
      <c r="E39" s="219" t="s">
        <v>7235</v>
      </c>
      <c r="F39" s="223" t="s">
        <v>7236</v>
      </c>
      <c r="G39" s="218" t="s">
        <v>7237</v>
      </c>
      <c r="H39" s="219" t="s">
        <v>4234</v>
      </c>
      <c r="I39" s="219">
        <v>32541</v>
      </c>
      <c r="J39" s="218" t="s">
        <v>1621</v>
      </c>
      <c r="K39" s="221" t="s">
        <v>3444</v>
      </c>
    </row>
    <row r="40" spans="1:11" ht="12">
      <c r="A40" s="218" t="s">
        <v>7238</v>
      </c>
      <c r="B40" s="219" t="s">
        <v>7239</v>
      </c>
      <c r="C40" s="222" t="s">
        <v>7240</v>
      </c>
      <c r="D40" s="223" t="s">
        <v>7241</v>
      </c>
      <c r="E40" s="219" t="s">
        <v>7242</v>
      </c>
      <c r="F40" s="223" t="s">
        <v>7243</v>
      </c>
      <c r="G40" s="218" t="s">
        <v>7244</v>
      </c>
      <c r="H40" s="219" t="s">
        <v>4234</v>
      </c>
      <c r="I40" s="219">
        <v>32250</v>
      </c>
      <c r="J40" s="218" t="s">
        <v>1621</v>
      </c>
      <c r="K40" s="221" t="s">
        <v>3444</v>
      </c>
    </row>
    <row r="41" spans="1:11" ht="12">
      <c r="A41" s="218" t="s">
        <v>7238</v>
      </c>
      <c r="B41" s="219" t="s">
        <v>7239</v>
      </c>
      <c r="C41" s="222" t="s">
        <v>7245</v>
      </c>
      <c r="D41" s="223" t="s">
        <v>7246</v>
      </c>
      <c r="E41" s="219" t="s">
        <v>7247</v>
      </c>
      <c r="F41" s="223" t="s">
        <v>7248</v>
      </c>
      <c r="G41" s="218" t="s">
        <v>2328</v>
      </c>
      <c r="H41" s="219" t="s">
        <v>4234</v>
      </c>
      <c r="I41" s="219">
        <v>32223</v>
      </c>
      <c r="J41" s="218" t="s">
        <v>1621</v>
      </c>
      <c r="K41" s="221" t="s">
        <v>3444</v>
      </c>
    </row>
    <row r="42" spans="1:11" ht="12">
      <c r="A42" s="218" t="s">
        <v>7238</v>
      </c>
      <c r="B42" s="219" t="s">
        <v>7239</v>
      </c>
      <c r="C42" s="220" t="s">
        <v>7249</v>
      </c>
      <c r="D42" s="229" t="s">
        <v>7250</v>
      </c>
      <c r="E42" s="219" t="s">
        <v>7251</v>
      </c>
      <c r="F42" s="229" t="s">
        <v>7252</v>
      </c>
      <c r="G42" s="218" t="s">
        <v>3500</v>
      </c>
      <c r="H42" s="219" t="s">
        <v>4234</v>
      </c>
      <c r="I42" s="219">
        <v>32608</v>
      </c>
      <c r="J42" s="218" t="s">
        <v>1621</v>
      </c>
      <c r="K42" s="221" t="s">
        <v>3444</v>
      </c>
    </row>
    <row r="43" spans="1:11" ht="12">
      <c r="A43" s="218" t="s">
        <v>7238</v>
      </c>
      <c r="B43" s="219" t="s">
        <v>7239</v>
      </c>
      <c r="C43" s="222" t="s">
        <v>7253</v>
      </c>
      <c r="D43" s="224" t="s">
        <v>7254</v>
      </c>
      <c r="E43" s="219" t="s">
        <v>7255</v>
      </c>
      <c r="F43" s="223" t="s">
        <v>7256</v>
      </c>
      <c r="G43" s="218" t="s">
        <v>7257</v>
      </c>
      <c r="H43" s="219" t="s">
        <v>4234</v>
      </c>
      <c r="I43" s="219">
        <v>32176</v>
      </c>
      <c r="J43" s="218" t="s">
        <v>1621</v>
      </c>
      <c r="K43" s="221" t="s">
        <v>3444</v>
      </c>
    </row>
    <row r="44" spans="1:11" ht="12">
      <c r="A44" s="218" t="s">
        <v>7238</v>
      </c>
      <c r="B44" s="219" t="s">
        <v>7239</v>
      </c>
      <c r="C44" s="236" t="s">
        <v>7258</v>
      </c>
      <c r="D44" s="237" t="s">
        <v>7259</v>
      </c>
      <c r="E44" s="219"/>
      <c r="F44" s="236" t="s">
        <v>7260</v>
      </c>
      <c r="G44" s="218" t="s">
        <v>259</v>
      </c>
      <c r="H44" s="219" t="s">
        <v>4234</v>
      </c>
      <c r="I44" s="219">
        <v>32819</v>
      </c>
      <c r="J44" s="218" t="s">
        <v>1621</v>
      </c>
      <c r="K44" s="221" t="s">
        <v>3444</v>
      </c>
    </row>
    <row r="45" spans="1:11" ht="12">
      <c r="A45" s="218" t="s">
        <v>7238</v>
      </c>
      <c r="B45" s="219" t="s">
        <v>7239</v>
      </c>
      <c r="C45" s="222" t="s">
        <v>7261</v>
      </c>
      <c r="D45" s="223" t="s">
        <v>7262</v>
      </c>
      <c r="E45" s="219" t="s">
        <v>7263</v>
      </c>
      <c r="F45" s="223" t="s">
        <v>7264</v>
      </c>
      <c r="G45" s="218" t="s">
        <v>7265</v>
      </c>
      <c r="H45" s="219" t="s">
        <v>4234</v>
      </c>
      <c r="I45" s="219">
        <v>34474</v>
      </c>
      <c r="J45" s="218" t="s">
        <v>1621</v>
      </c>
      <c r="K45" s="221" t="s">
        <v>3444</v>
      </c>
    </row>
    <row r="46" spans="1:11" ht="12">
      <c r="A46" s="218" t="s">
        <v>7238</v>
      </c>
      <c r="B46" s="219" t="s">
        <v>7239</v>
      </c>
      <c r="C46" s="222" t="s">
        <v>7266</v>
      </c>
      <c r="D46" s="223" t="s">
        <v>7267</v>
      </c>
      <c r="E46" s="219" t="s">
        <v>7268</v>
      </c>
      <c r="F46" s="223" t="s">
        <v>7269</v>
      </c>
      <c r="G46" s="218" t="s">
        <v>259</v>
      </c>
      <c r="H46" s="219" t="s">
        <v>4234</v>
      </c>
      <c r="I46" s="219">
        <v>32819</v>
      </c>
      <c r="J46" s="218" t="s">
        <v>1621</v>
      </c>
      <c r="K46" s="221" t="s">
        <v>3444</v>
      </c>
    </row>
    <row r="47" spans="1:11" ht="12">
      <c r="A47" s="218" t="s">
        <v>7238</v>
      </c>
      <c r="B47" s="219" t="s">
        <v>7239</v>
      </c>
      <c r="C47" s="222" t="s">
        <v>7270</v>
      </c>
      <c r="D47" s="223" t="s">
        <v>7271</v>
      </c>
      <c r="E47" s="219" t="s">
        <v>7272</v>
      </c>
      <c r="F47" s="223" t="s">
        <v>7273</v>
      </c>
      <c r="G47" s="218" t="s">
        <v>7274</v>
      </c>
      <c r="H47" s="219" t="s">
        <v>4234</v>
      </c>
      <c r="I47" s="219">
        <v>32750</v>
      </c>
      <c r="J47" s="218" t="s">
        <v>1621</v>
      </c>
      <c r="K47" s="221" t="s">
        <v>3444</v>
      </c>
    </row>
    <row r="48" spans="1:11" ht="12">
      <c r="A48" s="218" t="s">
        <v>7238</v>
      </c>
      <c r="B48" s="219" t="s">
        <v>7239</v>
      </c>
      <c r="C48" s="222" t="s">
        <v>7275</v>
      </c>
      <c r="D48" s="222" t="s">
        <v>7276</v>
      </c>
      <c r="E48" s="219"/>
      <c r="F48" s="222" t="s">
        <v>7277</v>
      </c>
      <c r="G48" s="218" t="s">
        <v>7278</v>
      </c>
      <c r="H48" s="219" t="s">
        <v>4234</v>
      </c>
      <c r="I48" s="219">
        <v>32162</v>
      </c>
      <c r="J48" s="218" t="s">
        <v>1621</v>
      </c>
      <c r="K48" s="221" t="s">
        <v>3444</v>
      </c>
    </row>
    <row r="49" spans="1:11" ht="12">
      <c r="A49" s="218" t="s">
        <v>7238</v>
      </c>
      <c r="B49" s="219" t="s">
        <v>7239</v>
      </c>
      <c r="C49" s="222" t="s">
        <v>7279</v>
      </c>
      <c r="D49" s="222" t="s">
        <v>7280</v>
      </c>
      <c r="E49" s="219"/>
      <c r="F49" s="222" t="s">
        <v>7281</v>
      </c>
      <c r="G49" s="218" t="s">
        <v>7282</v>
      </c>
      <c r="H49" s="219" t="s">
        <v>4234</v>
      </c>
      <c r="I49" s="219">
        <v>34787</v>
      </c>
      <c r="J49" s="218" t="s">
        <v>1621</v>
      </c>
      <c r="K49" s="221" t="s">
        <v>3444</v>
      </c>
    </row>
    <row r="50" spans="1:11" ht="12">
      <c r="A50" s="218" t="s">
        <v>7238</v>
      </c>
      <c r="B50" s="219" t="s">
        <v>7239</v>
      </c>
      <c r="C50" s="222" t="s">
        <v>7283</v>
      </c>
      <c r="D50" s="222" t="s">
        <v>7284</v>
      </c>
      <c r="E50" s="219" t="s">
        <v>7285</v>
      </c>
      <c r="F50" s="222" t="s">
        <v>7286</v>
      </c>
      <c r="G50" s="218" t="s">
        <v>7287</v>
      </c>
      <c r="H50" s="219" t="s">
        <v>4234</v>
      </c>
      <c r="I50" s="219">
        <v>34741</v>
      </c>
      <c r="J50" s="218" t="s">
        <v>1621</v>
      </c>
      <c r="K50" s="221" t="s">
        <v>3444</v>
      </c>
    </row>
    <row r="51" spans="1:11" ht="12">
      <c r="A51" s="218" t="s">
        <v>7072</v>
      </c>
      <c r="B51" s="219" t="s">
        <v>7073</v>
      </c>
      <c r="C51" s="220" t="s">
        <v>7288</v>
      </c>
      <c r="D51" s="220" t="s">
        <v>7289</v>
      </c>
      <c r="E51" s="219"/>
      <c r="F51" s="220" t="s">
        <v>7290</v>
      </c>
      <c r="G51" s="218" t="s">
        <v>3354</v>
      </c>
      <c r="H51" s="219" t="s">
        <v>4234</v>
      </c>
      <c r="I51" s="219">
        <v>34102</v>
      </c>
      <c r="J51" s="218" t="s">
        <v>1621</v>
      </c>
      <c r="K51" s="221" t="s">
        <v>3444</v>
      </c>
    </row>
    <row r="52" spans="1:11" ht="12">
      <c r="A52" s="218" t="s">
        <v>7072</v>
      </c>
      <c r="B52" s="219" t="s">
        <v>7073</v>
      </c>
      <c r="C52" s="220" t="s">
        <v>7291</v>
      </c>
      <c r="D52" s="220" t="s">
        <v>7292</v>
      </c>
      <c r="E52" s="219" t="s">
        <v>7293</v>
      </c>
      <c r="F52" s="220" t="s">
        <v>7294</v>
      </c>
      <c r="G52" s="218" t="s">
        <v>7295</v>
      </c>
      <c r="H52" s="219" t="s">
        <v>4234</v>
      </c>
      <c r="I52" s="219">
        <v>33991</v>
      </c>
      <c r="J52" s="218" t="s">
        <v>1621</v>
      </c>
      <c r="K52" s="221" t="s">
        <v>3444</v>
      </c>
    </row>
    <row r="53" spans="1:11" ht="12">
      <c r="A53" s="218" t="s">
        <v>7072</v>
      </c>
      <c r="B53" s="219" t="s">
        <v>7073</v>
      </c>
      <c r="C53" s="238" t="s">
        <v>7296</v>
      </c>
      <c r="D53" s="229" t="s">
        <v>7297</v>
      </c>
      <c r="E53" s="219" t="s">
        <v>7298</v>
      </c>
      <c r="F53" s="220" t="s">
        <v>7299</v>
      </c>
      <c r="G53" s="218" t="s">
        <v>7140</v>
      </c>
      <c r="H53" s="219" t="s">
        <v>4234</v>
      </c>
      <c r="I53" s="219">
        <v>34231</v>
      </c>
      <c r="J53" s="218" t="s">
        <v>1621</v>
      </c>
      <c r="K53" s="221" t="s">
        <v>3444</v>
      </c>
    </row>
    <row r="54" spans="1:11" ht="12">
      <c r="A54" s="218" t="s">
        <v>7072</v>
      </c>
      <c r="B54" s="219" t="s">
        <v>7073</v>
      </c>
      <c r="C54" s="220" t="s">
        <v>7300</v>
      </c>
      <c r="D54" s="229" t="s">
        <v>7301</v>
      </c>
      <c r="E54" s="219" t="s">
        <v>7302</v>
      </c>
      <c r="F54" s="229" t="s">
        <v>7303</v>
      </c>
      <c r="G54" s="218" t="s">
        <v>1639</v>
      </c>
      <c r="H54" s="219" t="s">
        <v>4234</v>
      </c>
      <c r="I54" s="219">
        <v>33912</v>
      </c>
      <c r="J54" s="218" t="s">
        <v>1621</v>
      </c>
      <c r="K54" s="221" t="s">
        <v>3444</v>
      </c>
    </row>
    <row r="55" spans="1:11" ht="12">
      <c r="A55" s="218" t="s">
        <v>7072</v>
      </c>
      <c r="B55" s="219" t="s">
        <v>7073</v>
      </c>
      <c r="C55" s="222" t="s">
        <v>7304</v>
      </c>
      <c r="D55" s="223" t="s">
        <v>7305</v>
      </c>
      <c r="E55" s="219" t="s">
        <v>7306</v>
      </c>
      <c r="F55" s="223" t="s">
        <v>7307</v>
      </c>
      <c r="G55" s="218" t="s">
        <v>7308</v>
      </c>
      <c r="H55" s="219" t="s">
        <v>4234</v>
      </c>
      <c r="I55" s="219">
        <v>34134</v>
      </c>
      <c r="J55" s="218" t="s">
        <v>1621</v>
      </c>
      <c r="K55" s="221" t="s">
        <v>3444</v>
      </c>
    </row>
    <row r="56" spans="1:11" ht="12">
      <c r="A56" s="218" t="s">
        <v>7072</v>
      </c>
      <c r="B56" s="219" t="s">
        <v>7073</v>
      </c>
      <c r="C56" s="231" t="s">
        <v>7309</v>
      </c>
      <c r="D56" s="223" t="s">
        <v>7310</v>
      </c>
      <c r="E56" s="219" t="s">
        <v>7311</v>
      </c>
      <c r="F56" s="223" t="s">
        <v>7312</v>
      </c>
      <c r="G56" s="218" t="s">
        <v>7022</v>
      </c>
      <c r="H56" s="219" t="s">
        <v>4234</v>
      </c>
      <c r="I56" s="219">
        <v>32504</v>
      </c>
      <c r="J56" s="218" t="s">
        <v>1621</v>
      </c>
      <c r="K56" s="221" t="s">
        <v>3444</v>
      </c>
    </row>
    <row r="57" spans="1:11" ht="12">
      <c r="A57" s="218" t="s">
        <v>7216</v>
      </c>
      <c r="B57" s="219" t="s">
        <v>7217</v>
      </c>
      <c r="C57" s="220" t="s">
        <v>7313</v>
      </c>
      <c r="D57" s="220" t="s">
        <v>7314</v>
      </c>
      <c r="E57" s="219" t="s">
        <v>7315</v>
      </c>
      <c r="F57" s="220" t="s">
        <v>7316</v>
      </c>
      <c r="G57" s="218" t="s">
        <v>2333</v>
      </c>
      <c r="H57" s="219" t="s">
        <v>4235</v>
      </c>
      <c r="I57" s="219">
        <v>31405</v>
      </c>
      <c r="J57" s="218" t="s">
        <v>2335</v>
      </c>
      <c r="K57" s="221" t="s">
        <v>5874</v>
      </c>
    </row>
    <row r="58" spans="1:11" ht="12">
      <c r="A58" s="218" t="s">
        <v>7216</v>
      </c>
      <c r="B58" s="219" t="s">
        <v>7217</v>
      </c>
      <c r="C58" s="224"/>
      <c r="D58" s="229" t="s">
        <v>7317</v>
      </c>
      <c r="E58" s="219" t="s">
        <v>7318</v>
      </c>
      <c r="F58" s="229" t="s">
        <v>7319</v>
      </c>
      <c r="G58" s="218" t="s">
        <v>1715</v>
      </c>
      <c r="H58" s="219" t="s">
        <v>4235</v>
      </c>
      <c r="I58" s="219">
        <v>30909</v>
      </c>
      <c r="J58" s="218" t="s">
        <v>2335</v>
      </c>
      <c r="K58" s="221" t="s">
        <v>5874</v>
      </c>
    </row>
    <row r="59" spans="1:11" ht="12">
      <c r="A59" s="218" t="s">
        <v>7216</v>
      </c>
      <c r="B59" s="219" t="s">
        <v>7217</v>
      </c>
      <c r="C59" s="222" t="s">
        <v>7320</v>
      </c>
      <c r="D59" s="223" t="s">
        <v>7321</v>
      </c>
      <c r="E59" s="219" t="s">
        <v>7322</v>
      </c>
      <c r="F59" s="223" t="s">
        <v>7323</v>
      </c>
      <c r="G59" s="218" t="s">
        <v>7324</v>
      </c>
      <c r="H59" s="219" t="s">
        <v>4235</v>
      </c>
      <c r="I59" s="219">
        <v>31522</v>
      </c>
      <c r="J59" s="218" t="s">
        <v>2335</v>
      </c>
      <c r="K59" s="221" t="s">
        <v>5874</v>
      </c>
    </row>
    <row r="60" spans="1:11" ht="12">
      <c r="A60" s="218" t="s">
        <v>7061</v>
      </c>
      <c r="B60" s="219" t="s">
        <v>7062</v>
      </c>
      <c r="C60" s="222" t="s">
        <v>7325</v>
      </c>
      <c r="D60" s="223" t="s">
        <v>7326</v>
      </c>
      <c r="E60" s="219" t="s">
        <v>7327</v>
      </c>
      <c r="F60" s="223" t="s">
        <v>7328</v>
      </c>
      <c r="G60" s="218" t="s">
        <v>7329</v>
      </c>
      <c r="H60" s="219" t="s">
        <v>4235</v>
      </c>
      <c r="I60" s="219">
        <v>31210</v>
      </c>
      <c r="J60" s="218" t="s">
        <v>2335</v>
      </c>
      <c r="K60" s="221" t="s">
        <v>5874</v>
      </c>
    </row>
    <row r="61" spans="1:11" ht="12">
      <c r="A61" s="218" t="s">
        <v>7061</v>
      </c>
      <c r="B61" s="219" t="s">
        <v>7062</v>
      </c>
      <c r="C61" s="222" t="s">
        <v>7330</v>
      </c>
      <c r="D61" s="223" t="s">
        <v>7331</v>
      </c>
      <c r="E61" s="219" t="s">
        <v>7332</v>
      </c>
      <c r="F61" s="223" t="s">
        <v>7333</v>
      </c>
      <c r="G61" s="218" t="s">
        <v>1729</v>
      </c>
      <c r="H61" s="219" t="s">
        <v>4235</v>
      </c>
      <c r="I61" s="219">
        <v>30519</v>
      </c>
      <c r="J61" s="218" t="s">
        <v>2335</v>
      </c>
      <c r="K61" s="221" t="s">
        <v>5874</v>
      </c>
    </row>
    <row r="62" spans="1:11" ht="12">
      <c r="A62" s="218" t="s">
        <v>7061</v>
      </c>
      <c r="B62" s="219" t="s">
        <v>7062</v>
      </c>
      <c r="C62" s="222" t="s">
        <v>7334</v>
      </c>
      <c r="D62" s="223" t="s">
        <v>7335</v>
      </c>
      <c r="E62" s="219" t="s">
        <v>7336</v>
      </c>
      <c r="F62" s="223" t="s">
        <v>7337</v>
      </c>
      <c r="G62" s="218" t="s">
        <v>1736</v>
      </c>
      <c r="H62" s="219" t="s">
        <v>4235</v>
      </c>
      <c r="I62" s="219">
        <v>30005</v>
      </c>
      <c r="J62" s="218" t="s">
        <v>2335</v>
      </c>
      <c r="K62" s="221" t="s">
        <v>5874</v>
      </c>
    </row>
    <row r="63" spans="1:11" ht="12">
      <c r="A63" s="218" t="s">
        <v>7061</v>
      </c>
      <c r="B63" s="219" t="s">
        <v>7062</v>
      </c>
      <c r="C63" s="222" t="s">
        <v>7338</v>
      </c>
      <c r="D63" s="223" t="s">
        <v>7339</v>
      </c>
      <c r="E63" s="219" t="s">
        <v>7340</v>
      </c>
      <c r="F63" s="223" t="s">
        <v>7341</v>
      </c>
      <c r="G63" s="218" t="s">
        <v>7342</v>
      </c>
      <c r="H63" s="219" t="s">
        <v>4235</v>
      </c>
      <c r="I63" s="219">
        <v>30078</v>
      </c>
      <c r="J63" s="218" t="s">
        <v>2335</v>
      </c>
      <c r="K63" s="221" t="s">
        <v>5874</v>
      </c>
    </row>
    <row r="64" spans="1:11" ht="12">
      <c r="A64" s="218" t="s">
        <v>7343</v>
      </c>
      <c r="B64" s="219" t="s">
        <v>7344</v>
      </c>
      <c r="C64" s="220" t="s">
        <v>7345</v>
      </c>
      <c r="D64" s="220" t="s">
        <v>7346</v>
      </c>
      <c r="E64" s="219" t="s">
        <v>7347</v>
      </c>
      <c r="F64" s="220" t="s">
        <v>7348</v>
      </c>
      <c r="G64" s="218" t="s">
        <v>1747</v>
      </c>
      <c r="H64" s="219" t="s">
        <v>4236</v>
      </c>
      <c r="I64" s="219">
        <v>50266</v>
      </c>
      <c r="J64" s="218" t="s">
        <v>262</v>
      </c>
      <c r="K64" s="221" t="s">
        <v>5899</v>
      </c>
    </row>
    <row r="65" spans="1:11" ht="12">
      <c r="A65" s="218" t="s">
        <v>7349</v>
      </c>
      <c r="B65" s="219" t="s">
        <v>7350</v>
      </c>
      <c r="C65" s="220" t="s">
        <v>7351</v>
      </c>
      <c r="D65" s="220" t="s">
        <v>7352</v>
      </c>
      <c r="E65" s="219" t="s">
        <v>7353</v>
      </c>
      <c r="F65" s="220" t="s">
        <v>7354</v>
      </c>
      <c r="G65" s="218" t="s">
        <v>1755</v>
      </c>
      <c r="H65" s="219" t="s">
        <v>4267</v>
      </c>
      <c r="I65" s="219">
        <v>83702</v>
      </c>
      <c r="J65" s="218" t="s">
        <v>5902</v>
      </c>
      <c r="K65" s="221" t="s">
        <v>5904</v>
      </c>
    </row>
    <row r="66" spans="1:11" ht="12">
      <c r="A66" s="218" t="s">
        <v>7355</v>
      </c>
      <c r="B66" s="219" t="s">
        <v>7356</v>
      </c>
      <c r="C66" s="222" t="s">
        <v>7357</v>
      </c>
      <c r="D66" s="223" t="s">
        <v>7358</v>
      </c>
      <c r="E66" s="219" t="s">
        <v>7359</v>
      </c>
      <c r="F66" s="223" t="s">
        <v>7360</v>
      </c>
      <c r="G66" s="218" t="s">
        <v>7361</v>
      </c>
      <c r="H66" s="219" t="s">
        <v>4237</v>
      </c>
      <c r="I66" s="219">
        <v>60102</v>
      </c>
      <c r="J66" s="218" t="s">
        <v>264</v>
      </c>
      <c r="K66" s="221" t="s">
        <v>5648</v>
      </c>
    </row>
    <row r="67" spans="1:11" ht="12">
      <c r="A67" s="218" t="s">
        <v>7355</v>
      </c>
      <c r="B67" s="219" t="s">
        <v>7356</v>
      </c>
      <c r="C67" s="220" t="s">
        <v>7362</v>
      </c>
      <c r="D67" s="229" t="s">
        <v>7363</v>
      </c>
      <c r="E67" s="219" t="s">
        <v>7364</v>
      </c>
      <c r="F67" s="229" t="s">
        <v>7365</v>
      </c>
      <c r="G67" s="218" t="s">
        <v>3162</v>
      </c>
      <c r="H67" s="219" t="s">
        <v>4237</v>
      </c>
      <c r="I67" s="219">
        <v>60193</v>
      </c>
      <c r="J67" s="218" t="s">
        <v>264</v>
      </c>
      <c r="K67" s="221" t="s">
        <v>5648</v>
      </c>
    </row>
    <row r="68" spans="1:11" ht="12">
      <c r="A68" s="218" t="s">
        <v>7355</v>
      </c>
      <c r="B68" s="219" t="s">
        <v>7356</v>
      </c>
      <c r="C68" s="224" t="s">
        <v>7366</v>
      </c>
      <c r="D68" s="224" t="s">
        <v>7367</v>
      </c>
      <c r="E68" s="219" t="s">
        <v>7368</v>
      </c>
      <c r="F68" s="224" t="s">
        <v>7369</v>
      </c>
      <c r="G68" s="218" t="s">
        <v>3355</v>
      </c>
      <c r="H68" s="219" t="s">
        <v>4237</v>
      </c>
      <c r="I68" s="219">
        <v>60077</v>
      </c>
      <c r="J68" s="218" t="s">
        <v>264</v>
      </c>
      <c r="K68" s="221" t="s">
        <v>5648</v>
      </c>
    </row>
    <row r="69" spans="1:11" ht="12">
      <c r="A69" s="218" t="s">
        <v>7355</v>
      </c>
      <c r="B69" s="219" t="s">
        <v>7356</v>
      </c>
      <c r="C69" s="222" t="s">
        <v>7370</v>
      </c>
      <c r="D69" s="223" t="s">
        <v>7371</v>
      </c>
      <c r="E69" s="223" t="s">
        <v>7372</v>
      </c>
      <c r="F69" s="239" t="s">
        <v>7373</v>
      </c>
      <c r="G69" s="218" t="s">
        <v>7374</v>
      </c>
      <c r="H69" s="219" t="s">
        <v>4238</v>
      </c>
      <c r="I69" s="219">
        <v>46545</v>
      </c>
      <c r="J69" s="218" t="s">
        <v>264</v>
      </c>
      <c r="K69" s="221" t="s">
        <v>5648</v>
      </c>
    </row>
    <row r="70" spans="1:11" ht="12">
      <c r="A70" s="218" t="s">
        <v>7375</v>
      </c>
      <c r="B70" s="219" t="s">
        <v>7376</v>
      </c>
      <c r="C70" s="222" t="s">
        <v>7377</v>
      </c>
      <c r="D70" s="223" t="s">
        <v>7378</v>
      </c>
      <c r="E70" s="219" t="s">
        <v>7379</v>
      </c>
      <c r="F70" s="223" t="s">
        <v>7380</v>
      </c>
      <c r="G70" s="218" t="s">
        <v>3503</v>
      </c>
      <c r="H70" s="219" t="s">
        <v>4238</v>
      </c>
      <c r="I70" s="219">
        <v>46142</v>
      </c>
      <c r="J70" s="218" t="s">
        <v>264</v>
      </c>
      <c r="K70" s="221" t="s">
        <v>5648</v>
      </c>
    </row>
    <row r="71" spans="1:11" ht="12">
      <c r="A71" s="218" t="s">
        <v>7375</v>
      </c>
      <c r="B71" s="219" t="s">
        <v>7376</v>
      </c>
      <c r="C71" s="240" t="s">
        <v>7381</v>
      </c>
      <c r="D71" s="223" t="s">
        <v>7382</v>
      </c>
      <c r="E71" s="219" t="s">
        <v>7383</v>
      </c>
      <c r="F71" s="229" t="s">
        <v>7384</v>
      </c>
      <c r="G71" s="218" t="s">
        <v>266</v>
      </c>
      <c r="H71" s="219" t="s">
        <v>4238</v>
      </c>
      <c r="I71" s="219">
        <v>46250</v>
      </c>
      <c r="J71" s="218" t="s">
        <v>264</v>
      </c>
      <c r="K71" s="221" t="s">
        <v>5648</v>
      </c>
    </row>
    <row r="72" spans="1:11" ht="12">
      <c r="A72" s="218" t="s">
        <v>7054</v>
      </c>
      <c r="B72" s="219" t="s">
        <v>7055</v>
      </c>
      <c r="C72" s="220" t="s">
        <v>7385</v>
      </c>
      <c r="D72" s="220" t="s">
        <v>7386</v>
      </c>
      <c r="E72" s="219" t="s">
        <v>7387</v>
      </c>
      <c r="F72" s="220" t="s">
        <v>7388</v>
      </c>
      <c r="G72" s="218" t="s">
        <v>7389</v>
      </c>
      <c r="H72" s="219" t="s">
        <v>4238</v>
      </c>
      <c r="I72" s="219">
        <v>47715</v>
      </c>
      <c r="J72" s="218" t="s">
        <v>264</v>
      </c>
      <c r="K72" s="221" t="s">
        <v>5648</v>
      </c>
    </row>
    <row r="73" spans="1:11" ht="12">
      <c r="A73" s="218" t="s">
        <v>7083</v>
      </c>
      <c r="B73" s="219" t="s">
        <v>7084</v>
      </c>
      <c r="C73" s="230" t="s">
        <v>7390</v>
      </c>
      <c r="D73" s="230" t="s">
        <v>7391</v>
      </c>
      <c r="E73" s="219" t="s">
        <v>7392</v>
      </c>
      <c r="F73" s="230" t="s">
        <v>7393</v>
      </c>
      <c r="G73" s="218" t="s">
        <v>7394</v>
      </c>
      <c r="H73" s="219" t="s">
        <v>5906</v>
      </c>
      <c r="I73" s="219">
        <v>66224</v>
      </c>
      <c r="J73" s="218" t="s">
        <v>727</v>
      </c>
      <c r="K73" s="221" t="s">
        <v>728</v>
      </c>
    </row>
    <row r="74" spans="1:11" ht="12">
      <c r="A74" s="218" t="s">
        <v>7083</v>
      </c>
      <c r="B74" s="219" t="s">
        <v>7084</v>
      </c>
      <c r="C74" s="224" t="s">
        <v>7395</v>
      </c>
      <c r="D74" s="224" t="s">
        <v>7396</v>
      </c>
      <c r="E74" s="219" t="s">
        <v>7397</v>
      </c>
      <c r="F74" s="224" t="s">
        <v>7398</v>
      </c>
      <c r="G74" s="218" t="s">
        <v>1808</v>
      </c>
      <c r="H74" s="219" t="s">
        <v>5906</v>
      </c>
      <c r="I74" s="219"/>
      <c r="J74" s="218" t="s">
        <v>727</v>
      </c>
      <c r="K74" s="221" t="s">
        <v>728</v>
      </c>
    </row>
    <row r="75" spans="1:11" ht="12">
      <c r="A75" s="218" t="s">
        <v>7375</v>
      </c>
      <c r="B75" s="219" t="s">
        <v>7376</v>
      </c>
      <c r="C75" s="222" t="s">
        <v>7399</v>
      </c>
      <c r="D75" s="223" t="s">
        <v>7400</v>
      </c>
      <c r="E75" s="219" t="s">
        <v>7401</v>
      </c>
      <c r="F75" s="223" t="s">
        <v>7402</v>
      </c>
      <c r="G75" s="218" t="s">
        <v>7403</v>
      </c>
      <c r="H75" s="219" t="s">
        <v>4258</v>
      </c>
      <c r="I75" s="219">
        <v>41017</v>
      </c>
      <c r="J75" s="218" t="s">
        <v>223</v>
      </c>
      <c r="K75" s="221" t="s">
        <v>730</v>
      </c>
    </row>
    <row r="76" spans="1:11" ht="12">
      <c r="A76" s="218" t="s">
        <v>7375</v>
      </c>
      <c r="B76" s="219" t="s">
        <v>7376</v>
      </c>
      <c r="C76" s="222" t="s">
        <v>7404</v>
      </c>
      <c r="D76" s="223" t="s">
        <v>7405</v>
      </c>
      <c r="E76" s="219" t="s">
        <v>7406</v>
      </c>
      <c r="F76" s="223" t="s">
        <v>7407</v>
      </c>
      <c r="G76" s="218" t="s">
        <v>1813</v>
      </c>
      <c r="H76" s="219" t="s">
        <v>4258</v>
      </c>
      <c r="I76" s="219">
        <v>40509</v>
      </c>
      <c r="J76" s="218" t="s">
        <v>223</v>
      </c>
      <c r="K76" s="221" t="s">
        <v>730</v>
      </c>
    </row>
    <row r="77" spans="1:11" ht="12">
      <c r="A77" s="218" t="s">
        <v>7054</v>
      </c>
      <c r="B77" s="219" t="s">
        <v>7055</v>
      </c>
      <c r="C77" s="220" t="s">
        <v>7408</v>
      </c>
      <c r="D77" s="220" t="s">
        <v>7409</v>
      </c>
      <c r="E77" s="219" t="s">
        <v>7410</v>
      </c>
      <c r="F77" s="220" t="s">
        <v>7411</v>
      </c>
      <c r="G77" s="218" t="s">
        <v>268</v>
      </c>
      <c r="H77" s="219" t="s">
        <v>4258</v>
      </c>
      <c r="I77" s="219">
        <v>70222</v>
      </c>
      <c r="J77" s="218" t="s">
        <v>223</v>
      </c>
      <c r="K77" s="221" t="s">
        <v>730</v>
      </c>
    </row>
    <row r="78" spans="1:11" ht="12">
      <c r="A78" s="218" t="s">
        <v>7072</v>
      </c>
      <c r="B78" s="219" t="s">
        <v>7073</v>
      </c>
      <c r="C78" s="220" t="s">
        <v>7412</v>
      </c>
      <c r="D78" s="229" t="s">
        <v>7413</v>
      </c>
      <c r="E78" s="219" t="s">
        <v>7414</v>
      </c>
      <c r="F78" s="229" t="s">
        <v>7415</v>
      </c>
      <c r="G78" s="218" t="s">
        <v>3416</v>
      </c>
      <c r="H78" s="219" t="s">
        <v>4239</v>
      </c>
      <c r="I78" s="219">
        <v>70809</v>
      </c>
      <c r="J78" s="218" t="s">
        <v>3417</v>
      </c>
      <c r="K78" s="221" t="s">
        <v>5658</v>
      </c>
    </row>
    <row r="79" spans="1:11" ht="12">
      <c r="A79" s="218" t="s">
        <v>7072</v>
      </c>
      <c r="B79" s="219" t="s">
        <v>7073</v>
      </c>
      <c r="C79" s="224" t="s">
        <v>7416</v>
      </c>
      <c r="D79" s="224" t="s">
        <v>7417</v>
      </c>
      <c r="E79" s="219" t="s">
        <v>7418</v>
      </c>
      <c r="F79" s="224" t="s">
        <v>7419</v>
      </c>
      <c r="G79" s="218" t="s">
        <v>7023</v>
      </c>
      <c r="H79" s="219" t="s">
        <v>4239</v>
      </c>
      <c r="I79" s="219">
        <v>70508</v>
      </c>
      <c r="J79" s="218" t="s">
        <v>3417</v>
      </c>
      <c r="K79" s="221" t="s">
        <v>5658</v>
      </c>
    </row>
    <row r="80" spans="1:11" ht="12">
      <c r="A80" s="218" t="s">
        <v>7072</v>
      </c>
      <c r="B80" s="219" t="s">
        <v>7073</v>
      </c>
      <c r="C80" s="238" t="s">
        <v>7420</v>
      </c>
      <c r="D80" s="220" t="s">
        <v>7421</v>
      </c>
      <c r="E80" s="219" t="s">
        <v>7422</v>
      </c>
      <c r="F80" s="220" t="s">
        <v>7423</v>
      </c>
      <c r="G80" s="218" t="s">
        <v>7424</v>
      </c>
      <c r="H80" s="219" t="s">
        <v>4239</v>
      </c>
      <c r="I80" s="219">
        <v>70433</v>
      </c>
      <c r="J80" s="218" t="s">
        <v>3417</v>
      </c>
      <c r="K80" s="221" t="s">
        <v>5658</v>
      </c>
    </row>
    <row r="81" spans="1:11" ht="12">
      <c r="A81" s="218" t="s">
        <v>7425</v>
      </c>
      <c r="B81" s="219" t="s">
        <v>7426</v>
      </c>
      <c r="C81" s="222" t="s">
        <v>7427</v>
      </c>
      <c r="D81" s="223" t="s">
        <v>7428</v>
      </c>
      <c r="E81" s="219" t="s">
        <v>7429</v>
      </c>
      <c r="F81" s="223" t="s">
        <v>7430</v>
      </c>
      <c r="G81" s="218" t="s">
        <v>7431</v>
      </c>
      <c r="H81" s="219" t="s">
        <v>4241</v>
      </c>
      <c r="I81" s="219">
        <v>21117</v>
      </c>
      <c r="J81" s="218" t="s">
        <v>5672</v>
      </c>
      <c r="K81" s="221" t="s">
        <v>5865</v>
      </c>
    </row>
    <row r="82" spans="1:11" ht="12">
      <c r="A82" s="218" t="s">
        <v>7432</v>
      </c>
      <c r="B82" s="219" t="s">
        <v>7433</v>
      </c>
      <c r="C82" s="222"/>
      <c r="D82" s="222" t="s">
        <v>7434</v>
      </c>
      <c r="E82" s="219" t="s">
        <v>7435</v>
      </c>
      <c r="F82" s="222" t="s">
        <v>7436</v>
      </c>
      <c r="G82" s="218" t="s">
        <v>7437</v>
      </c>
      <c r="H82" s="219" t="s">
        <v>4241</v>
      </c>
      <c r="I82" s="219">
        <v>21061</v>
      </c>
      <c r="J82" s="218" t="s">
        <v>5672</v>
      </c>
      <c r="K82" s="221" t="s">
        <v>5865</v>
      </c>
    </row>
    <row r="83" spans="1:11" ht="12">
      <c r="A83" s="218" t="s">
        <v>7432</v>
      </c>
      <c r="B83" s="219" t="s">
        <v>7433</v>
      </c>
      <c r="C83" s="222" t="s">
        <v>7438</v>
      </c>
      <c r="D83" s="222" t="s">
        <v>7439</v>
      </c>
      <c r="E83" s="219" t="s">
        <v>7440</v>
      </c>
      <c r="F83" s="222" t="s">
        <v>7441</v>
      </c>
      <c r="G83" s="218" t="s">
        <v>7442</v>
      </c>
      <c r="H83" s="219" t="s">
        <v>4241</v>
      </c>
      <c r="I83" s="219">
        <v>20878</v>
      </c>
      <c r="J83" s="218" t="s">
        <v>5672</v>
      </c>
      <c r="K83" s="221" t="s">
        <v>5865</v>
      </c>
    </row>
    <row r="84" spans="1:11" ht="12">
      <c r="A84" s="218" t="s">
        <v>7432</v>
      </c>
      <c r="B84" s="219" t="s">
        <v>7433</v>
      </c>
      <c r="C84" s="222" t="s">
        <v>7443</v>
      </c>
      <c r="D84" s="222" t="s">
        <v>7444</v>
      </c>
      <c r="E84" s="219" t="s">
        <v>7445</v>
      </c>
      <c r="F84" s="222" t="s">
        <v>7446</v>
      </c>
      <c r="G84" s="218" t="s">
        <v>7447</v>
      </c>
      <c r="H84" s="219" t="s">
        <v>4241</v>
      </c>
      <c r="I84" s="219">
        <v>21702</v>
      </c>
      <c r="J84" s="218" t="s">
        <v>5672</v>
      </c>
      <c r="K84" s="221" t="s">
        <v>5865</v>
      </c>
    </row>
    <row r="85" spans="1:11" ht="12">
      <c r="A85" s="218" t="s">
        <v>7432</v>
      </c>
      <c r="B85" s="219" t="s">
        <v>7433</v>
      </c>
      <c r="C85" s="222" t="s">
        <v>7448</v>
      </c>
      <c r="D85" s="222" t="s">
        <v>7449</v>
      </c>
      <c r="E85" s="219" t="s">
        <v>7450</v>
      </c>
      <c r="F85" s="222" t="s">
        <v>7451</v>
      </c>
      <c r="G85" s="218" t="s">
        <v>7452</v>
      </c>
      <c r="H85" s="219" t="s">
        <v>4241</v>
      </c>
      <c r="I85" s="219">
        <v>21014</v>
      </c>
      <c r="J85" s="218" t="s">
        <v>5672</v>
      </c>
      <c r="K85" s="221" t="s">
        <v>5865</v>
      </c>
    </row>
    <row r="86" spans="1:11" ht="12">
      <c r="A86" s="218" t="s">
        <v>7432</v>
      </c>
      <c r="B86" s="219" t="s">
        <v>7433</v>
      </c>
      <c r="C86" s="222" t="s">
        <v>7453</v>
      </c>
      <c r="D86" s="222" t="s">
        <v>7454</v>
      </c>
      <c r="E86" s="219" t="s">
        <v>7455</v>
      </c>
      <c r="F86" s="222" t="s">
        <v>7456</v>
      </c>
      <c r="G86" s="218" t="s">
        <v>7457</v>
      </c>
      <c r="H86" s="219" t="s">
        <v>4241</v>
      </c>
      <c r="I86" s="219">
        <v>20613</v>
      </c>
      <c r="J86" s="218" t="s">
        <v>5672</v>
      </c>
      <c r="K86" s="221" t="s">
        <v>5865</v>
      </c>
    </row>
    <row r="87" spans="1:11" ht="12">
      <c r="A87" s="218" t="s">
        <v>7355</v>
      </c>
      <c r="B87" s="219" t="s">
        <v>7356</v>
      </c>
      <c r="C87" s="231" t="s">
        <v>7458</v>
      </c>
      <c r="D87" s="223" t="s">
        <v>7459</v>
      </c>
      <c r="E87" s="219" t="s">
        <v>7460</v>
      </c>
      <c r="F87" s="224" t="s">
        <v>7461</v>
      </c>
      <c r="G87" s="218" t="s">
        <v>229</v>
      </c>
      <c r="H87" s="219" t="s">
        <v>4242</v>
      </c>
      <c r="I87" s="219">
        <v>49546</v>
      </c>
      <c r="J87" s="218" t="s">
        <v>223</v>
      </c>
      <c r="K87" s="221" t="s">
        <v>730</v>
      </c>
    </row>
    <row r="88" spans="1:11" ht="12">
      <c r="A88" s="218" t="s">
        <v>7355</v>
      </c>
      <c r="B88" s="219" t="s">
        <v>7356</v>
      </c>
      <c r="C88" s="230" t="s">
        <v>7462</v>
      </c>
      <c r="D88" s="230" t="s">
        <v>7463</v>
      </c>
      <c r="E88" s="219" t="s">
        <v>7464</v>
      </c>
      <c r="F88" s="230" t="s">
        <v>7465</v>
      </c>
      <c r="G88" s="218" t="s">
        <v>7466</v>
      </c>
      <c r="H88" s="219" t="s">
        <v>4242</v>
      </c>
      <c r="I88" s="219">
        <v>48375</v>
      </c>
      <c r="J88" s="218" t="s">
        <v>223</v>
      </c>
      <c r="K88" s="221" t="s">
        <v>730</v>
      </c>
    </row>
    <row r="89" spans="1:11" ht="12">
      <c r="A89" s="218" t="s">
        <v>7083</v>
      </c>
      <c r="B89" s="219" t="s">
        <v>7084</v>
      </c>
      <c r="C89" s="224" t="s">
        <v>7467</v>
      </c>
      <c r="D89" s="224" t="s">
        <v>7468</v>
      </c>
      <c r="E89" s="219" t="s">
        <v>7469</v>
      </c>
      <c r="F89" s="224" t="s">
        <v>7470</v>
      </c>
      <c r="G89" s="218" t="s">
        <v>267</v>
      </c>
      <c r="H89" s="219" t="s">
        <v>4243</v>
      </c>
      <c r="I89" s="219">
        <v>64151</v>
      </c>
      <c r="J89" s="218" t="s">
        <v>727</v>
      </c>
      <c r="K89" s="221" t="s">
        <v>728</v>
      </c>
    </row>
    <row r="90" spans="1:11" ht="12.75">
      <c r="A90" s="218" t="s">
        <v>7061</v>
      </c>
      <c r="B90" s="219" t="s">
        <v>7062</v>
      </c>
      <c r="C90" s="222" t="s">
        <v>7471</v>
      </c>
      <c r="D90" s="223" t="s">
        <v>7472</v>
      </c>
      <c r="E90" s="219" t="s">
        <v>7473</v>
      </c>
      <c r="F90" s="223" t="s">
        <v>7474</v>
      </c>
      <c r="G90" s="218" t="s">
        <v>7475</v>
      </c>
      <c r="H90" s="219" t="s">
        <v>5929</v>
      </c>
      <c r="I90" s="219">
        <v>39110</v>
      </c>
      <c r="J90" s="218" t="s">
        <v>1988</v>
      </c>
      <c r="K90" s="46" t="s">
        <v>7476</v>
      </c>
    </row>
    <row r="91" spans="1:11" ht="12.75">
      <c r="A91" s="218" t="s">
        <v>7072</v>
      </c>
      <c r="B91" s="219" t="s">
        <v>7073</v>
      </c>
      <c r="C91" s="222" t="s">
        <v>7477</v>
      </c>
      <c r="D91" s="223" t="s">
        <v>7478</v>
      </c>
      <c r="E91" s="219" t="s">
        <v>7479</v>
      </c>
      <c r="F91" s="223" t="s">
        <v>7480</v>
      </c>
      <c r="G91" s="218" t="s">
        <v>7481</v>
      </c>
      <c r="H91" s="219" t="s">
        <v>5929</v>
      </c>
      <c r="I91" s="219">
        <v>39531</v>
      </c>
      <c r="J91" s="218" t="s">
        <v>1988</v>
      </c>
      <c r="K91" s="46" t="s">
        <v>7476</v>
      </c>
    </row>
    <row r="92" spans="1:11" ht="12">
      <c r="A92" s="218" t="s">
        <v>7216</v>
      </c>
      <c r="B92" s="219" t="s">
        <v>7217</v>
      </c>
      <c r="C92" s="220" t="s">
        <v>7482</v>
      </c>
      <c r="D92" s="229" t="s">
        <v>7483</v>
      </c>
      <c r="E92" s="219" t="s">
        <v>7484</v>
      </c>
      <c r="F92" s="229" t="s">
        <v>7485</v>
      </c>
      <c r="G92" s="218" t="s">
        <v>1989</v>
      </c>
      <c r="H92" s="219" t="s">
        <v>4244</v>
      </c>
      <c r="I92" s="219">
        <v>28805</v>
      </c>
      <c r="J92" s="218" t="s">
        <v>247</v>
      </c>
      <c r="K92" s="221" t="s">
        <v>1593</v>
      </c>
    </row>
    <row r="93" spans="1:11" ht="12">
      <c r="A93" s="218" t="s">
        <v>7486</v>
      </c>
      <c r="B93" s="219" t="s">
        <v>7487</v>
      </c>
      <c r="C93" s="222" t="s">
        <v>7488</v>
      </c>
      <c r="D93" s="223" t="s">
        <v>7489</v>
      </c>
      <c r="E93" s="219" t="s">
        <v>7490</v>
      </c>
      <c r="F93" s="223" t="s">
        <v>7491</v>
      </c>
      <c r="G93" s="218" t="s">
        <v>7492</v>
      </c>
      <c r="H93" s="219" t="s">
        <v>4244</v>
      </c>
      <c r="I93" s="219">
        <v>28105</v>
      </c>
      <c r="J93" s="218" t="s">
        <v>247</v>
      </c>
      <c r="K93" s="221" t="s">
        <v>1593</v>
      </c>
    </row>
    <row r="94" spans="1:11" ht="12">
      <c r="A94" s="218" t="s">
        <v>7486</v>
      </c>
      <c r="B94" s="219" t="s">
        <v>7487</v>
      </c>
      <c r="C94" s="222" t="s">
        <v>7493</v>
      </c>
      <c r="D94" s="223" t="s">
        <v>7494</v>
      </c>
      <c r="E94" s="219" t="s">
        <v>7495</v>
      </c>
      <c r="F94" s="223" t="s">
        <v>7496</v>
      </c>
      <c r="G94" s="218" t="s">
        <v>2003</v>
      </c>
      <c r="H94" s="219" t="s">
        <v>4244</v>
      </c>
      <c r="I94" s="219">
        <v>27407</v>
      </c>
      <c r="J94" s="218" t="s">
        <v>247</v>
      </c>
      <c r="K94" s="221" t="s">
        <v>1593</v>
      </c>
    </row>
    <row r="95" spans="1:11" ht="12">
      <c r="A95" s="218" t="s">
        <v>7486</v>
      </c>
      <c r="B95" s="219" t="s">
        <v>7487</v>
      </c>
      <c r="C95" s="222" t="s">
        <v>7497</v>
      </c>
      <c r="D95" s="223" t="s">
        <v>7498</v>
      </c>
      <c r="E95" s="219" t="s">
        <v>7499</v>
      </c>
      <c r="F95" s="223" t="s">
        <v>7500</v>
      </c>
      <c r="G95" s="218" t="s">
        <v>7501</v>
      </c>
      <c r="H95" s="219" t="s">
        <v>4244</v>
      </c>
      <c r="I95" s="219">
        <v>27513</v>
      </c>
      <c r="J95" s="218" t="s">
        <v>247</v>
      </c>
      <c r="K95" s="221" t="s">
        <v>1593</v>
      </c>
    </row>
    <row r="96" spans="1:11" ht="12">
      <c r="A96" s="218" t="s">
        <v>7486</v>
      </c>
      <c r="B96" s="219" t="s">
        <v>7487</v>
      </c>
      <c r="C96" s="222" t="s">
        <v>7502</v>
      </c>
      <c r="D96" s="223" t="s">
        <v>7503</v>
      </c>
      <c r="E96" s="219" t="s">
        <v>7504</v>
      </c>
      <c r="F96" s="223" t="s">
        <v>7505</v>
      </c>
      <c r="G96" s="218" t="s">
        <v>7506</v>
      </c>
      <c r="H96" s="219" t="s">
        <v>4244</v>
      </c>
      <c r="I96" s="219">
        <v>28405</v>
      </c>
      <c r="J96" s="218" t="s">
        <v>247</v>
      </c>
      <c r="K96" s="221" t="s">
        <v>1593</v>
      </c>
    </row>
    <row r="97" spans="1:11" ht="12">
      <c r="A97" s="218" t="s">
        <v>7486</v>
      </c>
      <c r="B97" s="219" t="s">
        <v>7487</v>
      </c>
      <c r="C97" s="222" t="s">
        <v>7507</v>
      </c>
      <c r="D97" s="223" t="s">
        <v>7508</v>
      </c>
      <c r="E97" s="219" t="s">
        <v>7509</v>
      </c>
      <c r="F97" s="223" t="s">
        <v>7510</v>
      </c>
      <c r="G97" s="218" t="s">
        <v>7511</v>
      </c>
      <c r="H97" s="219" t="s">
        <v>4244</v>
      </c>
      <c r="I97" s="219">
        <v>27103</v>
      </c>
      <c r="J97" s="218" t="s">
        <v>247</v>
      </c>
      <c r="K97" s="221" t="s">
        <v>1593</v>
      </c>
    </row>
    <row r="98" spans="1:11" ht="12">
      <c r="A98" s="218" t="s">
        <v>7486</v>
      </c>
      <c r="B98" s="219" t="s">
        <v>7487</v>
      </c>
      <c r="C98" s="222" t="s">
        <v>7512</v>
      </c>
      <c r="D98" s="223" t="s">
        <v>7513</v>
      </c>
      <c r="E98" s="219" t="s">
        <v>7514</v>
      </c>
      <c r="F98" s="223" t="s">
        <v>7515</v>
      </c>
      <c r="G98" s="218" t="s">
        <v>7516</v>
      </c>
      <c r="H98" s="219" t="s">
        <v>4244</v>
      </c>
      <c r="I98" s="219">
        <v>28387</v>
      </c>
      <c r="J98" s="218" t="s">
        <v>247</v>
      </c>
      <c r="K98" s="221" t="s">
        <v>1593</v>
      </c>
    </row>
    <row r="99" spans="1:11" ht="12">
      <c r="A99" s="218" t="s">
        <v>7486</v>
      </c>
      <c r="B99" s="219" t="s">
        <v>7487</v>
      </c>
      <c r="C99" s="222" t="s">
        <v>7517</v>
      </c>
      <c r="D99" s="223" t="s">
        <v>7518</v>
      </c>
      <c r="E99" s="219" t="s">
        <v>7519</v>
      </c>
      <c r="F99" s="223" t="s">
        <v>7520</v>
      </c>
      <c r="G99" s="218" t="s">
        <v>3359</v>
      </c>
      <c r="H99" s="219" t="s">
        <v>4244</v>
      </c>
      <c r="I99" s="219">
        <v>27609</v>
      </c>
      <c r="J99" s="218" t="s">
        <v>247</v>
      </c>
      <c r="K99" s="221" t="s">
        <v>1593</v>
      </c>
    </row>
    <row r="100" spans="1:11" ht="12">
      <c r="A100" s="218" t="s">
        <v>7486</v>
      </c>
      <c r="B100" s="219" t="s">
        <v>7487</v>
      </c>
      <c r="C100" s="222" t="s">
        <v>7521</v>
      </c>
      <c r="D100" s="223" t="s">
        <v>7522</v>
      </c>
      <c r="E100" s="219" t="s">
        <v>7523</v>
      </c>
      <c r="F100" s="223" t="s">
        <v>7524</v>
      </c>
      <c r="G100" s="218" t="s">
        <v>271</v>
      </c>
      <c r="H100" s="219" t="s">
        <v>4244</v>
      </c>
      <c r="I100" s="219">
        <v>28226</v>
      </c>
      <c r="J100" s="218" t="s">
        <v>247</v>
      </c>
      <c r="K100" s="221" t="s">
        <v>1593</v>
      </c>
    </row>
    <row r="101" spans="1:11" ht="12">
      <c r="A101" s="218" t="s">
        <v>7343</v>
      </c>
      <c r="B101" s="219" t="s">
        <v>7344</v>
      </c>
      <c r="C101" s="220" t="s">
        <v>7525</v>
      </c>
      <c r="D101" s="220" t="s">
        <v>7526</v>
      </c>
      <c r="E101" s="219" t="s">
        <v>7527</v>
      </c>
      <c r="F101" s="220" t="s">
        <v>7528</v>
      </c>
      <c r="G101" s="218" t="s">
        <v>275</v>
      </c>
      <c r="H101" s="219" t="s">
        <v>4245</v>
      </c>
      <c r="I101" s="219">
        <v>68114</v>
      </c>
      <c r="J101" s="218" t="s">
        <v>262</v>
      </c>
      <c r="K101" s="221" t="s">
        <v>5899</v>
      </c>
    </row>
    <row r="102" spans="1:11" ht="12">
      <c r="A102" s="218" t="s">
        <v>7529</v>
      </c>
      <c r="B102" s="219" t="s">
        <v>7530</v>
      </c>
      <c r="C102" s="222" t="s">
        <v>7531</v>
      </c>
      <c r="D102" s="222" t="s">
        <v>7532</v>
      </c>
      <c r="E102" s="219" t="s">
        <v>7533</v>
      </c>
      <c r="F102" s="222" t="s">
        <v>7534</v>
      </c>
      <c r="G102" s="218" t="s">
        <v>7535</v>
      </c>
      <c r="H102" s="219" t="s">
        <v>4246</v>
      </c>
      <c r="I102" s="219">
        <v>8234</v>
      </c>
      <c r="J102" s="218" t="s">
        <v>233</v>
      </c>
      <c r="K102" s="221" t="s">
        <v>1544</v>
      </c>
    </row>
    <row r="103" spans="1:11" ht="12">
      <c r="A103" s="218" t="s">
        <v>7529</v>
      </c>
      <c r="B103" s="219" t="s">
        <v>7530</v>
      </c>
      <c r="C103" s="222" t="s">
        <v>7536</v>
      </c>
      <c r="D103" s="222" t="s">
        <v>7537</v>
      </c>
      <c r="E103" s="219" t="s">
        <v>7538</v>
      </c>
      <c r="F103" s="222" t="s">
        <v>7539</v>
      </c>
      <c r="G103" s="218" t="s">
        <v>7540</v>
      </c>
      <c r="H103" s="219" t="s">
        <v>4246</v>
      </c>
      <c r="I103" s="219" t="s">
        <v>7541</v>
      </c>
      <c r="J103" s="218" t="s">
        <v>233</v>
      </c>
      <c r="K103" s="221" t="s">
        <v>1544</v>
      </c>
    </row>
    <row r="104" spans="1:11" ht="12">
      <c r="A104" s="218" t="s">
        <v>7529</v>
      </c>
      <c r="B104" s="219" t="s">
        <v>7530</v>
      </c>
      <c r="C104" s="222" t="s">
        <v>7542</v>
      </c>
      <c r="D104" s="222" t="s">
        <v>7543</v>
      </c>
      <c r="E104" s="219" t="s">
        <v>7544</v>
      </c>
      <c r="F104" s="222" t="s">
        <v>7545</v>
      </c>
      <c r="G104" s="218" t="s">
        <v>7546</v>
      </c>
      <c r="H104" s="219" t="s">
        <v>4246</v>
      </c>
      <c r="I104" s="219" t="s">
        <v>7547</v>
      </c>
      <c r="J104" s="218" t="s">
        <v>233</v>
      </c>
      <c r="K104" s="221" t="s">
        <v>1544</v>
      </c>
    </row>
    <row r="105" spans="1:11" ht="12">
      <c r="A105" s="218" t="s">
        <v>7529</v>
      </c>
      <c r="B105" s="219" t="s">
        <v>7530</v>
      </c>
      <c r="C105" s="222" t="s">
        <v>7548</v>
      </c>
      <c r="D105" s="222" t="s">
        <v>7549</v>
      </c>
      <c r="E105" s="219" t="s">
        <v>7550</v>
      </c>
      <c r="F105" s="222" t="s">
        <v>7551</v>
      </c>
      <c r="G105" s="218" t="s">
        <v>7552</v>
      </c>
      <c r="H105" s="219" t="s">
        <v>4246</v>
      </c>
      <c r="I105" s="219" t="s">
        <v>7553</v>
      </c>
      <c r="J105" s="218" t="s">
        <v>233</v>
      </c>
      <c r="K105" s="221" t="s">
        <v>1544</v>
      </c>
    </row>
    <row r="106" spans="1:11" ht="12">
      <c r="A106" s="218" t="s">
        <v>7529</v>
      </c>
      <c r="B106" s="219" t="s">
        <v>7530</v>
      </c>
      <c r="C106" s="222" t="s">
        <v>7554</v>
      </c>
      <c r="D106" s="222" t="s">
        <v>4712</v>
      </c>
      <c r="E106" s="219" t="s">
        <v>4713</v>
      </c>
      <c r="F106" s="222" t="s">
        <v>4714</v>
      </c>
      <c r="G106" s="218" t="s">
        <v>4715</v>
      </c>
      <c r="H106" s="219" t="s">
        <v>4246</v>
      </c>
      <c r="I106" s="219">
        <v>8816</v>
      </c>
      <c r="J106" s="218" t="s">
        <v>233</v>
      </c>
      <c r="K106" s="221" t="s">
        <v>1544</v>
      </c>
    </row>
    <row r="107" spans="1:11" ht="12">
      <c r="A107" s="218" t="s">
        <v>7529</v>
      </c>
      <c r="B107" s="219" t="s">
        <v>7530</v>
      </c>
      <c r="C107" s="222" t="s">
        <v>4716</v>
      </c>
      <c r="D107" s="222" t="s">
        <v>4717</v>
      </c>
      <c r="E107" s="219" t="s">
        <v>4718</v>
      </c>
      <c r="F107" s="222" t="s">
        <v>4719</v>
      </c>
      <c r="G107" s="218" t="s">
        <v>4720</v>
      </c>
      <c r="H107" s="219" t="s">
        <v>4246</v>
      </c>
      <c r="I107" s="219">
        <v>8812</v>
      </c>
      <c r="J107" s="218" t="s">
        <v>233</v>
      </c>
      <c r="K107" s="221" t="s">
        <v>1544</v>
      </c>
    </row>
    <row r="108" spans="1:11" ht="12">
      <c r="A108" s="218" t="s">
        <v>7529</v>
      </c>
      <c r="B108" s="219" t="s">
        <v>7530</v>
      </c>
      <c r="C108" s="222" t="s">
        <v>4721</v>
      </c>
      <c r="D108" s="222" t="s">
        <v>4722</v>
      </c>
      <c r="E108" s="219" t="s">
        <v>4723</v>
      </c>
      <c r="F108" s="222" t="s">
        <v>4724</v>
      </c>
      <c r="G108" s="218" t="s">
        <v>2064</v>
      </c>
      <c r="H108" s="219" t="s">
        <v>4246</v>
      </c>
      <c r="I108" s="219">
        <v>8053</v>
      </c>
      <c r="J108" s="218" t="s">
        <v>233</v>
      </c>
      <c r="K108" s="221" t="s">
        <v>1544</v>
      </c>
    </row>
    <row r="109" spans="1:11" ht="12">
      <c r="A109" s="218" t="s">
        <v>4725</v>
      </c>
      <c r="B109" s="219" t="s">
        <v>4726</v>
      </c>
      <c r="C109" s="222" t="s">
        <v>4727</v>
      </c>
      <c r="D109" s="223" t="s">
        <v>4728</v>
      </c>
      <c r="E109" s="219" t="s">
        <v>4729</v>
      </c>
      <c r="F109" s="229" t="s">
        <v>4730</v>
      </c>
      <c r="G109" s="218" t="s">
        <v>4731</v>
      </c>
      <c r="H109" s="219" t="s">
        <v>4246</v>
      </c>
      <c r="I109" s="219">
        <v>7094</v>
      </c>
      <c r="J109" s="218" t="s">
        <v>233</v>
      </c>
      <c r="K109" s="221" t="s">
        <v>1544</v>
      </c>
    </row>
    <row r="110" spans="1:11" ht="12">
      <c r="A110" s="218" t="s">
        <v>4725</v>
      </c>
      <c r="B110" s="219" t="s">
        <v>4726</v>
      </c>
      <c r="C110" s="224" t="s">
        <v>4732</v>
      </c>
      <c r="D110" s="224" t="s">
        <v>4733</v>
      </c>
      <c r="E110" s="219" t="s">
        <v>4734</v>
      </c>
      <c r="F110" s="224" t="s">
        <v>4735</v>
      </c>
      <c r="G110" s="218" t="s">
        <v>4736</v>
      </c>
      <c r="H110" s="219" t="s">
        <v>4246</v>
      </c>
      <c r="I110" s="219">
        <v>7058</v>
      </c>
      <c r="J110" s="218" t="s">
        <v>233</v>
      </c>
      <c r="K110" s="221" t="s">
        <v>1544</v>
      </c>
    </row>
    <row r="111" spans="1:11" ht="12">
      <c r="A111" s="218" t="s">
        <v>4725</v>
      </c>
      <c r="B111" s="219" t="s">
        <v>4726</v>
      </c>
      <c r="C111" s="230" t="s">
        <v>4737</v>
      </c>
      <c r="D111" s="230" t="s">
        <v>4738</v>
      </c>
      <c r="E111" s="219" t="s">
        <v>4739</v>
      </c>
      <c r="F111" s="230" t="s">
        <v>4740</v>
      </c>
      <c r="G111" s="218" t="s">
        <v>4741</v>
      </c>
      <c r="H111" s="219" t="s">
        <v>4246</v>
      </c>
      <c r="I111" s="219">
        <v>7652</v>
      </c>
      <c r="J111" s="218" t="s">
        <v>233</v>
      </c>
      <c r="K111" s="221" t="s">
        <v>1544</v>
      </c>
    </row>
    <row r="112" spans="1:11" ht="12">
      <c r="A112" s="218" t="s">
        <v>7083</v>
      </c>
      <c r="B112" s="219" t="s">
        <v>7084</v>
      </c>
      <c r="C112" s="224" t="s">
        <v>7296</v>
      </c>
      <c r="D112" s="224" t="s">
        <v>4742</v>
      </c>
      <c r="E112" s="219" t="s">
        <v>4743</v>
      </c>
      <c r="F112" s="224" t="s">
        <v>4744</v>
      </c>
      <c r="G112" s="218" t="s">
        <v>3506</v>
      </c>
      <c r="H112" s="219" t="s">
        <v>4247</v>
      </c>
      <c r="I112" s="219">
        <v>89052</v>
      </c>
      <c r="J112" s="218" t="s">
        <v>2319</v>
      </c>
      <c r="K112" s="221" t="s">
        <v>3437</v>
      </c>
    </row>
    <row r="113" spans="1:11" ht="12">
      <c r="A113" s="218" t="s">
        <v>4725</v>
      </c>
      <c r="B113" s="219" t="s">
        <v>4726</v>
      </c>
      <c r="C113" s="222" t="s">
        <v>4745</v>
      </c>
      <c r="D113" s="223" t="s">
        <v>4746</v>
      </c>
      <c r="E113" s="219" t="s">
        <v>4747</v>
      </c>
      <c r="F113" s="223" t="s">
        <v>4748</v>
      </c>
      <c r="G113" s="218" t="s">
        <v>4749</v>
      </c>
      <c r="H113" s="219" t="s">
        <v>4265</v>
      </c>
      <c r="I113" s="219">
        <v>12601</v>
      </c>
      <c r="J113" s="218" t="s">
        <v>233</v>
      </c>
      <c r="K113" s="221" t="s">
        <v>1544</v>
      </c>
    </row>
    <row r="114" spans="1:11" ht="12">
      <c r="A114" s="218" t="s">
        <v>4725</v>
      </c>
      <c r="B114" s="219" t="s">
        <v>4726</v>
      </c>
      <c r="C114" s="230" t="s">
        <v>4750</v>
      </c>
      <c r="D114" s="230" t="s">
        <v>4751</v>
      </c>
      <c r="E114" s="219" t="s">
        <v>4752</v>
      </c>
      <c r="F114" s="230" t="s">
        <v>4753</v>
      </c>
      <c r="G114" s="218" t="s">
        <v>6045</v>
      </c>
      <c r="H114" s="219" t="s">
        <v>4265</v>
      </c>
      <c r="I114" s="219">
        <v>13066</v>
      </c>
      <c r="J114" s="218" t="s">
        <v>233</v>
      </c>
      <c r="K114" s="221" t="s">
        <v>1544</v>
      </c>
    </row>
    <row r="115" spans="1:11" ht="12">
      <c r="A115" s="218" t="s">
        <v>4725</v>
      </c>
      <c r="B115" s="219" t="s">
        <v>4726</v>
      </c>
      <c r="C115" s="230" t="s">
        <v>4754</v>
      </c>
      <c r="D115" s="230" t="s">
        <v>4755</v>
      </c>
      <c r="E115" s="219" t="s">
        <v>4756</v>
      </c>
      <c r="F115" s="230" t="s">
        <v>4757</v>
      </c>
      <c r="G115" s="218" t="s">
        <v>2122</v>
      </c>
      <c r="H115" s="219" t="s">
        <v>4265</v>
      </c>
      <c r="I115" s="219">
        <v>14564</v>
      </c>
      <c r="J115" s="218" t="s">
        <v>233</v>
      </c>
      <c r="K115" s="221" t="s">
        <v>1544</v>
      </c>
    </row>
    <row r="116" spans="1:11" ht="12">
      <c r="A116" s="218" t="s">
        <v>4725</v>
      </c>
      <c r="B116" s="219" t="s">
        <v>4726</v>
      </c>
      <c r="C116" s="224" t="s">
        <v>4758</v>
      </c>
      <c r="D116" s="224" t="s">
        <v>4759</v>
      </c>
      <c r="E116" s="219" t="s">
        <v>4760</v>
      </c>
      <c r="F116" s="224" t="s">
        <v>4761</v>
      </c>
      <c r="G116" s="218" t="s">
        <v>4762</v>
      </c>
      <c r="H116" s="219" t="s">
        <v>4265</v>
      </c>
      <c r="I116" s="219">
        <v>14226</v>
      </c>
      <c r="J116" s="218" t="s">
        <v>233</v>
      </c>
      <c r="K116" s="221" t="s">
        <v>1544</v>
      </c>
    </row>
    <row r="117" spans="1:11" ht="12">
      <c r="A117" s="218" t="s">
        <v>7355</v>
      </c>
      <c r="B117" s="219" t="s">
        <v>7356</v>
      </c>
      <c r="C117" s="224" t="s">
        <v>4763</v>
      </c>
      <c r="D117" s="224" t="s">
        <v>4764</v>
      </c>
      <c r="E117" s="219" t="s">
        <v>4765</v>
      </c>
      <c r="F117" s="224" t="s">
        <v>2337</v>
      </c>
      <c r="G117" s="218" t="s">
        <v>2338</v>
      </c>
      <c r="H117" s="219" t="s">
        <v>4248</v>
      </c>
      <c r="I117" s="219">
        <v>44131</v>
      </c>
      <c r="J117" s="218" t="s">
        <v>223</v>
      </c>
      <c r="K117" s="221" t="s">
        <v>730</v>
      </c>
    </row>
    <row r="118" spans="1:11" ht="12">
      <c r="A118" s="218" t="s">
        <v>7375</v>
      </c>
      <c r="B118" s="219" t="s">
        <v>7376</v>
      </c>
      <c r="C118" s="222" t="s">
        <v>2339</v>
      </c>
      <c r="D118" s="223" t="s">
        <v>2340</v>
      </c>
      <c r="E118" s="219" t="s">
        <v>2341</v>
      </c>
      <c r="F118" s="223" t="s">
        <v>2342</v>
      </c>
      <c r="G118" s="218" t="s">
        <v>3261</v>
      </c>
      <c r="H118" s="219" t="s">
        <v>4248</v>
      </c>
      <c r="I118" s="219">
        <v>45206</v>
      </c>
      <c r="J118" s="218" t="s">
        <v>223</v>
      </c>
      <c r="K118" s="221" t="s">
        <v>730</v>
      </c>
    </row>
    <row r="119" spans="1:11" ht="12">
      <c r="A119" s="218" t="s">
        <v>7375</v>
      </c>
      <c r="B119" s="219" t="s">
        <v>7376</v>
      </c>
      <c r="C119" s="224"/>
      <c r="D119" s="229" t="s">
        <v>2343</v>
      </c>
      <c r="E119" s="219" t="s">
        <v>2344</v>
      </c>
      <c r="F119" s="229" t="s">
        <v>2345</v>
      </c>
      <c r="G119" s="218" t="s">
        <v>2163</v>
      </c>
      <c r="H119" s="219" t="s">
        <v>4248</v>
      </c>
      <c r="I119" s="219">
        <v>43016</v>
      </c>
      <c r="J119" s="218" t="s">
        <v>223</v>
      </c>
      <c r="K119" s="221" t="s">
        <v>730</v>
      </c>
    </row>
    <row r="120" spans="1:11" ht="12">
      <c r="A120" s="218" t="s">
        <v>7375</v>
      </c>
      <c r="B120" s="219" t="s">
        <v>7376</v>
      </c>
      <c r="C120" s="222" t="s">
        <v>2346</v>
      </c>
      <c r="D120" s="223" t="s">
        <v>2347</v>
      </c>
      <c r="E120" s="219" t="s">
        <v>2348</v>
      </c>
      <c r="F120" s="223" t="s">
        <v>2349</v>
      </c>
      <c r="G120" s="218" t="s">
        <v>5665</v>
      </c>
      <c r="H120" s="219" t="s">
        <v>4248</v>
      </c>
      <c r="I120" s="219">
        <v>45069</v>
      </c>
      <c r="J120" s="218" t="s">
        <v>223</v>
      </c>
      <c r="K120" s="221" t="s">
        <v>730</v>
      </c>
    </row>
    <row r="121" spans="1:11" ht="12">
      <c r="A121" s="218" t="s">
        <v>7375</v>
      </c>
      <c r="B121" s="219" t="s">
        <v>7376</v>
      </c>
      <c r="C121" s="230" t="s">
        <v>2350</v>
      </c>
      <c r="D121" s="230" t="s">
        <v>2351</v>
      </c>
      <c r="E121" s="219" t="s">
        <v>2352</v>
      </c>
      <c r="F121" s="230" t="s">
        <v>2353</v>
      </c>
      <c r="G121" s="218" t="s">
        <v>3360</v>
      </c>
      <c r="H121" s="219" t="s">
        <v>4248</v>
      </c>
      <c r="I121" s="219">
        <v>43240</v>
      </c>
      <c r="J121" s="218" t="s">
        <v>223</v>
      </c>
      <c r="K121" s="221" t="s">
        <v>730</v>
      </c>
    </row>
    <row r="122" spans="1:11" ht="12">
      <c r="A122" s="218" t="s">
        <v>7375</v>
      </c>
      <c r="B122" s="219" t="s">
        <v>7376</v>
      </c>
      <c r="C122" s="230" t="s">
        <v>2354</v>
      </c>
      <c r="D122" s="230" t="s">
        <v>2355</v>
      </c>
      <c r="E122" s="219" t="s">
        <v>2356</v>
      </c>
      <c r="F122" s="230" t="s">
        <v>2357</v>
      </c>
      <c r="G122" s="218" t="s">
        <v>2153</v>
      </c>
      <c r="H122" s="219" t="s">
        <v>4248</v>
      </c>
      <c r="I122" s="219">
        <v>45459</v>
      </c>
      <c r="J122" s="218" t="s">
        <v>223</v>
      </c>
      <c r="K122" s="221" t="s">
        <v>730</v>
      </c>
    </row>
    <row r="123" spans="1:11" ht="12">
      <c r="A123" s="218" t="s">
        <v>7083</v>
      </c>
      <c r="B123" s="219" t="s">
        <v>7084</v>
      </c>
      <c r="C123" s="224" t="s">
        <v>2358</v>
      </c>
      <c r="D123" s="224" t="s">
        <v>2359</v>
      </c>
      <c r="E123" s="219" t="s">
        <v>2360</v>
      </c>
      <c r="F123" s="224" t="s">
        <v>2361</v>
      </c>
      <c r="G123" s="218" t="s">
        <v>2362</v>
      </c>
      <c r="H123" s="219" t="s">
        <v>4249</v>
      </c>
      <c r="I123" s="219">
        <v>74102</v>
      </c>
      <c r="J123" s="218" t="s">
        <v>727</v>
      </c>
      <c r="K123" s="221" t="s">
        <v>728</v>
      </c>
    </row>
    <row r="124" spans="1:11" ht="12">
      <c r="A124" s="218" t="s">
        <v>7425</v>
      </c>
      <c r="B124" s="219" t="s">
        <v>7426</v>
      </c>
      <c r="C124" s="224" t="s">
        <v>2363</v>
      </c>
      <c r="D124" s="224" t="s">
        <v>2364</v>
      </c>
      <c r="E124" s="219" t="s">
        <v>2365</v>
      </c>
      <c r="F124" s="224" t="s">
        <v>2366</v>
      </c>
      <c r="G124" s="218" t="s">
        <v>2367</v>
      </c>
      <c r="H124" s="219" t="s">
        <v>4250</v>
      </c>
      <c r="I124" s="219">
        <v>18052</v>
      </c>
      <c r="J124" s="218" t="s">
        <v>5673</v>
      </c>
      <c r="K124" s="221" t="s">
        <v>5866</v>
      </c>
    </row>
    <row r="125" spans="1:11" ht="12">
      <c r="A125" s="218" t="s">
        <v>7425</v>
      </c>
      <c r="B125" s="219" t="s">
        <v>7426</v>
      </c>
      <c r="C125" s="224" t="s">
        <v>2368</v>
      </c>
      <c r="D125" s="224" t="s">
        <v>2369</v>
      </c>
      <c r="E125" s="219"/>
      <c r="F125" s="224" t="s">
        <v>2370</v>
      </c>
      <c r="G125" s="218" t="s">
        <v>2371</v>
      </c>
      <c r="H125" s="219" t="s">
        <v>4250</v>
      </c>
      <c r="I125" s="219">
        <v>19073</v>
      </c>
      <c r="J125" s="218" t="s">
        <v>5673</v>
      </c>
      <c r="K125" s="221" t="s">
        <v>5866</v>
      </c>
    </row>
    <row r="126" spans="1:11" ht="12">
      <c r="A126" s="218" t="s">
        <v>7529</v>
      </c>
      <c r="B126" s="219" t="s">
        <v>7530</v>
      </c>
      <c r="C126" s="222" t="s">
        <v>2372</v>
      </c>
      <c r="D126" s="222" t="s">
        <v>2373</v>
      </c>
      <c r="E126" s="219" t="s">
        <v>2374</v>
      </c>
      <c r="F126" s="222" t="s">
        <v>2375</v>
      </c>
      <c r="G126" s="218" t="s">
        <v>2376</v>
      </c>
      <c r="H126" s="219" t="s">
        <v>4250</v>
      </c>
      <c r="I126" s="219">
        <v>19090</v>
      </c>
      <c r="J126" s="218" t="s">
        <v>5673</v>
      </c>
      <c r="K126" s="221" t="s">
        <v>5866</v>
      </c>
    </row>
    <row r="127" spans="1:11" ht="12">
      <c r="A127" s="218" t="s">
        <v>7529</v>
      </c>
      <c r="B127" s="219" t="s">
        <v>7530</v>
      </c>
      <c r="C127" s="222" t="s">
        <v>2377</v>
      </c>
      <c r="D127" s="222" t="s">
        <v>2378</v>
      </c>
      <c r="E127" s="219" t="s">
        <v>2379</v>
      </c>
      <c r="F127" s="222" t="s">
        <v>2380</v>
      </c>
      <c r="G127" s="218" t="s">
        <v>2381</v>
      </c>
      <c r="H127" s="219" t="s">
        <v>4250</v>
      </c>
      <c r="I127" s="219">
        <v>19341</v>
      </c>
      <c r="J127" s="218" t="s">
        <v>5673</v>
      </c>
      <c r="K127" s="221" t="s">
        <v>5866</v>
      </c>
    </row>
    <row r="128" spans="1:11" ht="12">
      <c r="A128" s="218" t="s">
        <v>7216</v>
      </c>
      <c r="B128" s="219" t="s">
        <v>7217</v>
      </c>
      <c r="C128" s="220" t="s">
        <v>2382</v>
      </c>
      <c r="D128" s="220" t="s">
        <v>2383</v>
      </c>
      <c r="E128" s="219" t="s">
        <v>2384</v>
      </c>
      <c r="F128" s="220" t="s">
        <v>2385</v>
      </c>
      <c r="G128" s="218" t="s">
        <v>237</v>
      </c>
      <c r="H128" s="219" t="s">
        <v>4261</v>
      </c>
      <c r="I128" s="219">
        <v>29206</v>
      </c>
      <c r="J128" s="218" t="s">
        <v>2335</v>
      </c>
      <c r="K128" s="221" t="s">
        <v>5874</v>
      </c>
    </row>
    <row r="129" spans="1:11" ht="12">
      <c r="A129" s="218" t="s">
        <v>7216</v>
      </c>
      <c r="B129" s="219" t="s">
        <v>7217</v>
      </c>
      <c r="C129" s="220" t="s">
        <v>2386</v>
      </c>
      <c r="D129" s="220" t="s">
        <v>2387</v>
      </c>
      <c r="E129" s="219" t="s">
        <v>2388</v>
      </c>
      <c r="F129" s="220" t="s">
        <v>2389</v>
      </c>
      <c r="G129" s="218" t="s">
        <v>237</v>
      </c>
      <c r="H129" s="219" t="s">
        <v>4261</v>
      </c>
      <c r="I129" s="219">
        <v>29212</v>
      </c>
      <c r="J129" s="218" t="s">
        <v>2335</v>
      </c>
      <c r="K129" s="221" t="s">
        <v>5874</v>
      </c>
    </row>
    <row r="130" spans="1:11" ht="12">
      <c r="A130" s="218" t="s">
        <v>7216</v>
      </c>
      <c r="B130" s="219" t="s">
        <v>7217</v>
      </c>
      <c r="C130" s="220" t="s">
        <v>2390</v>
      </c>
      <c r="D130" s="220" t="s">
        <v>2391</v>
      </c>
      <c r="E130" s="219" t="s">
        <v>2392</v>
      </c>
      <c r="F130" s="220" t="s">
        <v>2393</v>
      </c>
      <c r="G130" s="218" t="s">
        <v>2394</v>
      </c>
      <c r="H130" s="219" t="s">
        <v>4261</v>
      </c>
      <c r="I130" s="219">
        <v>29928</v>
      </c>
      <c r="J130" s="218" t="s">
        <v>2335</v>
      </c>
      <c r="K130" s="221" t="s">
        <v>5874</v>
      </c>
    </row>
    <row r="131" spans="1:11" ht="12">
      <c r="A131" s="218" t="s">
        <v>7486</v>
      </c>
      <c r="B131" s="219" t="s">
        <v>7487</v>
      </c>
      <c r="C131" s="222" t="s">
        <v>2395</v>
      </c>
      <c r="D131" s="223" t="s">
        <v>2396</v>
      </c>
      <c r="E131" s="219" t="s">
        <v>2397</v>
      </c>
      <c r="F131" s="223" t="s">
        <v>2398</v>
      </c>
      <c r="G131" s="218" t="s">
        <v>56</v>
      </c>
      <c r="H131" s="219" t="s">
        <v>4261</v>
      </c>
      <c r="I131" s="219">
        <v>29572</v>
      </c>
      <c r="J131" s="218" t="s">
        <v>2335</v>
      </c>
      <c r="K131" s="221" t="s">
        <v>5874</v>
      </c>
    </row>
    <row r="132" spans="1:11" ht="12">
      <c r="A132" s="218" t="s">
        <v>7486</v>
      </c>
      <c r="B132" s="219" t="s">
        <v>7487</v>
      </c>
      <c r="C132" s="222" t="s">
        <v>2399</v>
      </c>
      <c r="D132" s="223" t="s">
        <v>2400</v>
      </c>
      <c r="E132" s="219" t="s">
        <v>2401</v>
      </c>
      <c r="F132" s="223" t="s">
        <v>2402</v>
      </c>
      <c r="G132" s="218" t="s">
        <v>2403</v>
      </c>
      <c r="H132" s="219" t="s">
        <v>4261</v>
      </c>
      <c r="I132" s="219">
        <v>29582</v>
      </c>
      <c r="J132" s="218" t="s">
        <v>2335</v>
      </c>
      <c r="K132" s="221" t="s">
        <v>5874</v>
      </c>
    </row>
    <row r="133" spans="1:11" ht="12">
      <c r="A133" s="218" t="s">
        <v>7486</v>
      </c>
      <c r="B133" s="219" t="s">
        <v>7487</v>
      </c>
      <c r="C133" s="222" t="s">
        <v>2404</v>
      </c>
      <c r="D133" s="223" t="s">
        <v>2405</v>
      </c>
      <c r="E133" s="219" t="s">
        <v>2406</v>
      </c>
      <c r="F133" s="223" t="s">
        <v>2407</v>
      </c>
      <c r="G133" s="218" t="s">
        <v>2408</v>
      </c>
      <c r="H133" s="219" t="s">
        <v>4261</v>
      </c>
      <c r="I133" s="219">
        <v>29575</v>
      </c>
      <c r="J133" s="218" t="s">
        <v>2335</v>
      </c>
      <c r="K133" s="221" t="s">
        <v>5874</v>
      </c>
    </row>
    <row r="134" spans="1:11" ht="12">
      <c r="A134" s="218" t="s">
        <v>7486</v>
      </c>
      <c r="B134" s="219" t="s">
        <v>7487</v>
      </c>
      <c r="C134" s="222" t="s">
        <v>2409</v>
      </c>
      <c r="D134" s="223" t="s">
        <v>2410</v>
      </c>
      <c r="E134" s="219" t="s">
        <v>2411</v>
      </c>
      <c r="F134" s="223" t="s">
        <v>2412</v>
      </c>
      <c r="G134" s="218" t="s">
        <v>63</v>
      </c>
      <c r="H134" s="219" t="s">
        <v>4261</v>
      </c>
      <c r="I134" s="219">
        <v>29607</v>
      </c>
      <c r="J134" s="218" t="s">
        <v>2335</v>
      </c>
      <c r="K134" s="221" t="s">
        <v>5874</v>
      </c>
    </row>
    <row r="135" spans="1:11" ht="12">
      <c r="A135" s="218" t="s">
        <v>7054</v>
      </c>
      <c r="B135" s="219" t="s">
        <v>7055</v>
      </c>
      <c r="C135" s="220" t="s">
        <v>2413</v>
      </c>
      <c r="D135" s="220" t="s">
        <v>2414</v>
      </c>
      <c r="E135" s="219" t="s">
        <v>2415</v>
      </c>
      <c r="F135" s="220" t="s">
        <v>2416</v>
      </c>
      <c r="G135" s="218" t="s">
        <v>2417</v>
      </c>
      <c r="H135" s="219" t="s">
        <v>4252</v>
      </c>
      <c r="I135" s="219">
        <v>38016</v>
      </c>
      <c r="J135" s="218" t="s">
        <v>2335</v>
      </c>
      <c r="K135" s="221" t="s">
        <v>5874</v>
      </c>
    </row>
    <row r="136" spans="1:11" ht="12">
      <c r="A136" s="218" t="s">
        <v>7054</v>
      </c>
      <c r="B136" s="219" t="s">
        <v>7055</v>
      </c>
      <c r="C136" s="220" t="s">
        <v>2418</v>
      </c>
      <c r="D136" s="220" t="s">
        <v>2419</v>
      </c>
      <c r="E136" s="219" t="s">
        <v>2420</v>
      </c>
      <c r="F136" s="220" t="s">
        <v>2421</v>
      </c>
      <c r="G136" s="218" t="s">
        <v>84</v>
      </c>
      <c r="H136" s="219" t="s">
        <v>4252</v>
      </c>
      <c r="I136" s="219">
        <v>37067</v>
      </c>
      <c r="J136" s="218" t="s">
        <v>2335</v>
      </c>
      <c r="K136" s="221" t="s">
        <v>5874</v>
      </c>
    </row>
    <row r="137" spans="1:11" ht="12">
      <c r="A137" s="218" t="s">
        <v>7054</v>
      </c>
      <c r="B137" s="219" t="s">
        <v>7055</v>
      </c>
      <c r="C137" s="220" t="s">
        <v>2422</v>
      </c>
      <c r="D137" s="220" t="s">
        <v>2423</v>
      </c>
      <c r="E137" s="219" t="s">
        <v>2424</v>
      </c>
      <c r="F137" s="220" t="s">
        <v>2425</v>
      </c>
      <c r="G137" s="218" t="s">
        <v>76</v>
      </c>
      <c r="H137" s="219" t="s">
        <v>4252</v>
      </c>
      <c r="I137" s="219">
        <v>37919</v>
      </c>
      <c r="J137" s="218" t="s">
        <v>2335</v>
      </c>
      <c r="K137" s="221" t="s">
        <v>5874</v>
      </c>
    </row>
    <row r="138" spans="1:11" ht="12">
      <c r="A138" s="218" t="s">
        <v>7054</v>
      </c>
      <c r="B138" s="219" t="s">
        <v>7055</v>
      </c>
      <c r="C138" s="220" t="s">
        <v>2426</v>
      </c>
      <c r="D138" s="241" t="s">
        <v>2427</v>
      </c>
      <c r="E138" s="219" t="s">
        <v>2428</v>
      </c>
      <c r="F138" s="220" t="s">
        <v>2429</v>
      </c>
      <c r="G138" s="218" t="s">
        <v>76</v>
      </c>
      <c r="H138" s="219" t="s">
        <v>4252</v>
      </c>
      <c r="I138" s="219">
        <v>37934</v>
      </c>
      <c r="J138" s="218" t="s">
        <v>2335</v>
      </c>
      <c r="K138" s="221" t="s">
        <v>5874</v>
      </c>
    </row>
    <row r="139" spans="1:11" ht="12">
      <c r="A139" s="218" t="s">
        <v>7054</v>
      </c>
      <c r="B139" s="219" t="s">
        <v>7055</v>
      </c>
      <c r="C139" s="220" t="s">
        <v>2430</v>
      </c>
      <c r="D139" s="220" t="s">
        <v>2431</v>
      </c>
      <c r="E139" s="219" t="s">
        <v>2432</v>
      </c>
      <c r="F139" s="220" t="s">
        <v>2433</v>
      </c>
      <c r="G139" s="218" t="s">
        <v>2434</v>
      </c>
      <c r="H139" s="219" t="s">
        <v>4252</v>
      </c>
      <c r="I139" s="219">
        <v>38017</v>
      </c>
      <c r="J139" s="218" t="s">
        <v>2335</v>
      </c>
      <c r="K139" s="221" t="s">
        <v>5874</v>
      </c>
    </row>
    <row r="140" spans="1:11" ht="12">
      <c r="A140" s="218" t="s">
        <v>7054</v>
      </c>
      <c r="B140" s="219" t="s">
        <v>7055</v>
      </c>
      <c r="C140" s="220" t="s">
        <v>2435</v>
      </c>
      <c r="D140" s="220" t="s">
        <v>2436</v>
      </c>
      <c r="E140" s="219" t="s">
        <v>2437</v>
      </c>
      <c r="F140" s="220" t="s">
        <v>2438</v>
      </c>
      <c r="G140" s="218" t="s">
        <v>2439</v>
      </c>
      <c r="H140" s="219" t="s">
        <v>4252</v>
      </c>
      <c r="I140" s="219">
        <v>37129</v>
      </c>
      <c r="J140" s="218" t="s">
        <v>2335</v>
      </c>
      <c r="K140" s="221" t="s">
        <v>5874</v>
      </c>
    </row>
    <row r="141" spans="1:11" ht="12">
      <c r="A141" s="218" t="s">
        <v>7061</v>
      </c>
      <c r="B141" s="219" t="s">
        <v>7062</v>
      </c>
      <c r="C141" s="222" t="s">
        <v>2440</v>
      </c>
      <c r="D141" s="223" t="s">
        <v>2441</v>
      </c>
      <c r="E141" s="219" t="s">
        <v>2442</v>
      </c>
      <c r="F141" s="223" t="s">
        <v>2443</v>
      </c>
      <c r="G141" s="218" t="s">
        <v>70</v>
      </c>
      <c r="H141" s="219" t="s">
        <v>4252</v>
      </c>
      <c r="I141" s="219">
        <v>37421</v>
      </c>
      <c r="J141" s="218" t="s">
        <v>2335</v>
      </c>
      <c r="K141" s="221" t="s">
        <v>5874</v>
      </c>
    </row>
    <row r="142" spans="1:11" ht="12">
      <c r="A142" s="218" t="s">
        <v>7343</v>
      </c>
      <c r="B142" s="219" t="s">
        <v>7344</v>
      </c>
      <c r="C142" s="220" t="s">
        <v>2444</v>
      </c>
      <c r="D142" s="220" t="s">
        <v>2445</v>
      </c>
      <c r="E142" s="219" t="s">
        <v>2446</v>
      </c>
      <c r="F142" s="220" t="s">
        <v>2447</v>
      </c>
      <c r="G142" s="218" t="s">
        <v>2448</v>
      </c>
      <c r="H142" s="219" t="s">
        <v>4255</v>
      </c>
      <c r="I142" s="219">
        <v>23112</v>
      </c>
      <c r="J142" s="218" t="s">
        <v>247</v>
      </c>
      <c r="K142" s="221" t="s">
        <v>1593</v>
      </c>
    </row>
    <row r="143" spans="1:11" ht="12">
      <c r="A143" s="218" t="s">
        <v>7343</v>
      </c>
      <c r="B143" s="219" t="s">
        <v>7344</v>
      </c>
      <c r="C143" s="220" t="s">
        <v>2449</v>
      </c>
      <c r="D143" s="220" t="s">
        <v>2450</v>
      </c>
      <c r="E143" s="219" t="s">
        <v>2451</v>
      </c>
      <c r="F143" s="220" t="s">
        <v>2452</v>
      </c>
      <c r="G143" s="218" t="s">
        <v>2453</v>
      </c>
      <c r="H143" s="219" t="s">
        <v>4255</v>
      </c>
      <c r="I143" s="219">
        <v>23602</v>
      </c>
      <c r="J143" s="218" t="s">
        <v>247</v>
      </c>
      <c r="K143" s="221" t="s">
        <v>1593</v>
      </c>
    </row>
    <row r="144" spans="1:11" ht="12.75" customHeight="1">
      <c r="A144" s="218" t="s">
        <v>7343</v>
      </c>
      <c r="B144" s="219" t="s">
        <v>7344</v>
      </c>
      <c r="C144" s="220" t="s">
        <v>2454</v>
      </c>
      <c r="D144" s="220" t="s">
        <v>2455</v>
      </c>
      <c r="E144" s="219" t="s">
        <v>2456</v>
      </c>
      <c r="F144" s="220" t="s">
        <v>2457</v>
      </c>
      <c r="G144" s="218" t="s">
        <v>3365</v>
      </c>
      <c r="H144" s="219" t="s">
        <v>4255</v>
      </c>
      <c r="I144" s="219">
        <v>23452</v>
      </c>
      <c r="J144" s="218" t="s">
        <v>247</v>
      </c>
      <c r="K144" s="221" t="s">
        <v>1593</v>
      </c>
    </row>
    <row r="145" spans="1:11" ht="12">
      <c r="A145" s="218" t="s">
        <v>7343</v>
      </c>
      <c r="B145" s="219" t="s">
        <v>7344</v>
      </c>
      <c r="C145" s="220" t="s">
        <v>2458</v>
      </c>
      <c r="D145" s="220" t="s">
        <v>2459</v>
      </c>
      <c r="E145" s="219" t="s">
        <v>2460</v>
      </c>
      <c r="F145" s="220" t="s">
        <v>2461</v>
      </c>
      <c r="G145" s="218" t="s">
        <v>2462</v>
      </c>
      <c r="H145" s="219" t="s">
        <v>4255</v>
      </c>
      <c r="I145" s="219">
        <v>22911</v>
      </c>
      <c r="J145" s="218" t="s">
        <v>247</v>
      </c>
      <c r="K145" s="221" t="s">
        <v>1593</v>
      </c>
    </row>
    <row r="146" spans="1:11" ht="12">
      <c r="A146" s="218" t="s">
        <v>7343</v>
      </c>
      <c r="B146" s="219" t="s">
        <v>7344</v>
      </c>
      <c r="C146" s="220" t="s">
        <v>2463</v>
      </c>
      <c r="D146" s="220" t="s">
        <v>2464</v>
      </c>
      <c r="E146" s="219" t="s">
        <v>2465</v>
      </c>
      <c r="F146" s="220" t="s">
        <v>2466</v>
      </c>
      <c r="G146" s="218" t="s">
        <v>2467</v>
      </c>
      <c r="H146" s="219" t="s">
        <v>4255</v>
      </c>
      <c r="I146" s="219">
        <v>23188</v>
      </c>
      <c r="J146" s="218" t="s">
        <v>247</v>
      </c>
      <c r="K146" s="221" t="s">
        <v>1593</v>
      </c>
    </row>
    <row r="147" spans="1:11" ht="12">
      <c r="A147" s="218" t="s">
        <v>7343</v>
      </c>
      <c r="B147" s="219" t="s">
        <v>7344</v>
      </c>
      <c r="C147" s="220" t="s">
        <v>2468</v>
      </c>
      <c r="D147" s="220" t="s">
        <v>2469</v>
      </c>
      <c r="E147" s="219" t="s">
        <v>2470</v>
      </c>
      <c r="F147" s="220" t="s">
        <v>2471</v>
      </c>
      <c r="G147" s="218" t="s">
        <v>2472</v>
      </c>
      <c r="H147" s="219" t="s">
        <v>4255</v>
      </c>
      <c r="I147" s="219">
        <v>22401</v>
      </c>
      <c r="J147" s="218" t="s">
        <v>247</v>
      </c>
      <c r="K147" s="221" t="s">
        <v>1593</v>
      </c>
    </row>
    <row r="148" spans="1:11" ht="12">
      <c r="A148" s="218" t="s">
        <v>7432</v>
      </c>
      <c r="B148" s="219" t="s">
        <v>7433</v>
      </c>
      <c r="C148" s="222" t="s">
        <v>2473</v>
      </c>
      <c r="D148" s="222" t="s">
        <v>2474</v>
      </c>
      <c r="E148" s="219" t="s">
        <v>2475</v>
      </c>
      <c r="F148" s="222" t="s">
        <v>2476</v>
      </c>
      <c r="G148" s="218" t="s">
        <v>2477</v>
      </c>
      <c r="H148" s="219" t="s">
        <v>4255</v>
      </c>
      <c r="I148" s="219">
        <v>20121</v>
      </c>
      <c r="J148" s="218" t="s">
        <v>247</v>
      </c>
      <c r="K148" s="221" t="s">
        <v>1593</v>
      </c>
    </row>
    <row r="149" spans="1:11" ht="12">
      <c r="A149" s="218" t="s">
        <v>7432</v>
      </c>
      <c r="B149" s="219" t="s">
        <v>7433</v>
      </c>
      <c r="C149" s="222" t="s">
        <v>2478</v>
      </c>
      <c r="D149" s="222" t="s">
        <v>2479</v>
      </c>
      <c r="E149" s="219" t="s">
        <v>2480</v>
      </c>
      <c r="F149" s="222" t="s">
        <v>2481</v>
      </c>
      <c r="G149" s="218" t="s">
        <v>5656</v>
      </c>
      <c r="H149" s="219" t="s">
        <v>4255</v>
      </c>
      <c r="I149" s="219">
        <v>22033</v>
      </c>
      <c r="J149" s="218" t="s">
        <v>247</v>
      </c>
      <c r="K149" s="221" t="s">
        <v>1593</v>
      </c>
    </row>
    <row r="150" spans="1:11" ht="12">
      <c r="A150" s="218" t="s">
        <v>7432</v>
      </c>
      <c r="B150" s="219" t="s">
        <v>7433</v>
      </c>
      <c r="C150" s="222" t="s">
        <v>2482</v>
      </c>
      <c r="D150" s="222" t="s">
        <v>2483</v>
      </c>
      <c r="E150" s="219" t="s">
        <v>2484</v>
      </c>
      <c r="F150" s="222" t="s">
        <v>2485</v>
      </c>
      <c r="G150" s="218" t="s">
        <v>3500</v>
      </c>
      <c r="H150" s="219" t="s">
        <v>4255</v>
      </c>
      <c r="I150" s="219">
        <v>20155</v>
      </c>
      <c r="J150" s="218" t="s">
        <v>247</v>
      </c>
      <c r="K150" s="221" t="s">
        <v>1593</v>
      </c>
    </row>
    <row r="151" spans="1:11" ht="12">
      <c r="A151" s="218" t="s">
        <v>7432</v>
      </c>
      <c r="B151" s="219" t="s">
        <v>7433</v>
      </c>
      <c r="C151" s="222" t="s">
        <v>2486</v>
      </c>
      <c r="D151" s="222" t="s">
        <v>2487</v>
      </c>
      <c r="E151" s="219" t="s">
        <v>2488</v>
      </c>
      <c r="F151" s="222" t="s">
        <v>2489</v>
      </c>
      <c r="G151" s="218" t="s">
        <v>2490</v>
      </c>
      <c r="H151" s="219" t="s">
        <v>4255</v>
      </c>
      <c r="I151" s="219">
        <v>20148</v>
      </c>
      <c r="J151" s="218" t="s">
        <v>247</v>
      </c>
      <c r="K151" s="221" t="s">
        <v>1593</v>
      </c>
    </row>
    <row r="152" spans="1:11" ht="12">
      <c r="A152" s="218" t="s">
        <v>7432</v>
      </c>
      <c r="B152" s="219" t="s">
        <v>7433</v>
      </c>
      <c r="C152" s="222" t="s">
        <v>2491</v>
      </c>
      <c r="D152" s="222" t="s">
        <v>2492</v>
      </c>
      <c r="E152" s="219" t="s">
        <v>2493</v>
      </c>
      <c r="F152" s="222" t="s">
        <v>372</v>
      </c>
      <c r="G152" s="218" t="s">
        <v>373</v>
      </c>
      <c r="H152" s="219" t="s">
        <v>4255</v>
      </c>
      <c r="I152" s="219">
        <v>22315</v>
      </c>
      <c r="J152" s="218" t="s">
        <v>247</v>
      </c>
      <c r="K152" s="221" t="s">
        <v>1593</v>
      </c>
    </row>
    <row r="153" spans="1:11" ht="12">
      <c r="A153" s="218" t="s">
        <v>7349</v>
      </c>
      <c r="B153" s="219" t="s">
        <v>7350</v>
      </c>
      <c r="C153" s="222" t="s">
        <v>374</v>
      </c>
      <c r="D153" s="223" t="s">
        <v>375</v>
      </c>
      <c r="E153" s="219" t="s">
        <v>376</v>
      </c>
      <c r="F153" s="223" t="s">
        <v>377</v>
      </c>
      <c r="G153" s="218" t="s">
        <v>378</v>
      </c>
      <c r="H153" s="219" t="s">
        <v>4260</v>
      </c>
      <c r="I153" s="219">
        <v>98021</v>
      </c>
      <c r="J153" s="218" t="s">
        <v>5953</v>
      </c>
      <c r="K153" s="221" t="s">
        <v>5955</v>
      </c>
    </row>
    <row r="154" spans="1:11" ht="12">
      <c r="A154" s="218" t="s">
        <v>7349</v>
      </c>
      <c r="B154" s="219" t="s">
        <v>7350</v>
      </c>
      <c r="C154" s="230" t="s">
        <v>379</v>
      </c>
      <c r="D154" s="230" t="s">
        <v>380</v>
      </c>
      <c r="E154" s="219" t="s">
        <v>381</v>
      </c>
      <c r="F154" s="230" t="s">
        <v>382</v>
      </c>
      <c r="G154" s="218" t="s">
        <v>383</v>
      </c>
      <c r="H154" s="219" t="s">
        <v>4260</v>
      </c>
      <c r="I154" s="219">
        <v>99352</v>
      </c>
      <c r="J154" s="218" t="s">
        <v>5953</v>
      </c>
      <c r="K154" s="221" t="s">
        <v>5955</v>
      </c>
    </row>
    <row r="155" spans="1:11" ht="12">
      <c r="A155" s="218" t="s">
        <v>7355</v>
      </c>
      <c r="B155" s="219" t="s">
        <v>7356</v>
      </c>
      <c r="C155" s="222" t="s">
        <v>384</v>
      </c>
      <c r="D155" s="223" t="s">
        <v>385</v>
      </c>
      <c r="E155" s="219" t="s">
        <v>386</v>
      </c>
      <c r="F155" s="223" t="s">
        <v>387</v>
      </c>
      <c r="G155" s="218" t="s">
        <v>388</v>
      </c>
      <c r="H155" s="219" t="s">
        <v>4256</v>
      </c>
      <c r="I155" s="219">
        <v>53045</v>
      </c>
      <c r="J155" s="218" t="s">
        <v>264</v>
      </c>
      <c r="K155" s="221" t="s">
        <v>5648</v>
      </c>
    </row>
  </sheetData>
  <sheetProtection/>
  <mergeCells count="1">
    <mergeCell ref="A1:K1"/>
  </mergeCells>
  <hyperlinks>
    <hyperlink ref="K13" r:id="rId1" display="megan@quintessentialwines.com"/>
    <hyperlink ref="K14" r:id="rId2" display="megan@quintessentialwines.com"/>
    <hyperlink ref="K15" r:id="rId3" display="megan@quintessentialwines.com"/>
    <hyperlink ref="K16" r:id="rId4" display="megan@quintessentialwines.com"/>
    <hyperlink ref="K17" r:id="rId5" display="megan@quintessentialwines.com"/>
    <hyperlink ref="K18" r:id="rId6" display="megan@quintessentialwines.com"/>
    <hyperlink ref="K19" r:id="rId7" display="megan@quintessentialwines.com"/>
    <hyperlink ref="K20" r:id="rId8" display="megan@quintessentialwines.com"/>
    <hyperlink ref="K21" r:id="rId9" display="megan@quintessentialwines.com"/>
    <hyperlink ref="K22" r:id="rId10" display="megan@quintessentialwines.com"/>
    <hyperlink ref="K23" r:id="rId11" display="megan@quintessentialwines.com"/>
    <hyperlink ref="K24" r:id="rId12" display="megan@quintessentialwines.com"/>
    <hyperlink ref="K25" r:id="rId13" display="megan@quintessentialwines.com"/>
    <hyperlink ref="K26" r:id="rId14" display="megan@quintessentialwines.com"/>
    <hyperlink ref="K27" r:id="rId15" display="megan@quintessentialwines.com"/>
    <hyperlink ref="K28" r:id="rId16" display="megan@quintessentialwines.com"/>
    <hyperlink ref="K29" r:id="rId17" display="megan@quintessentialwines.com"/>
    <hyperlink ref="K30" r:id="rId18" display="megan@quintessentialwines.com"/>
    <hyperlink ref="K31" r:id="rId19" display="megan@quintessentialwines.com"/>
    <hyperlink ref="K32" r:id="rId20" display="megan@quintessentialwines.com"/>
    <hyperlink ref="K33" r:id="rId21" display="megan@quintessentialwines.com"/>
    <hyperlink ref="K34" r:id="rId22" display="megan@quintessentialwines.com"/>
    <hyperlink ref="K35" r:id="rId23" display="megan@quintessentialwines.com"/>
    <hyperlink ref="K66" r:id="rId24" display="ryan@quintessentialwines.com"/>
    <hyperlink ref="K155" r:id="rId25" display="ryan@quintessentialwines.com"/>
    <hyperlink ref="K69" r:id="rId26" display="ryan@quintessentialwines.com"/>
    <hyperlink ref="K67" r:id="rId27" display="ryan@quintessentialwines.com"/>
    <hyperlink ref="K68" r:id="rId28" display="ryan@quintessentialwines.com"/>
    <hyperlink ref="K70" r:id="rId29" display="ryan@quintessentialwines.com"/>
    <hyperlink ref="K71" r:id="rId30" display="ryan@quintessentialwines.com"/>
    <hyperlink ref="K125" r:id="rId31" display="dianna@quintessentialwines.com"/>
    <hyperlink ref="K124" r:id="rId32" display="dianna@quintessentialwines.com"/>
    <hyperlink ref="K128" r:id="rId33" display="will@quintessentialwines.com"/>
    <hyperlink ref="K129" r:id="rId34" display="will@quintessentialwines.com"/>
    <hyperlink ref="K130" r:id="rId35" display="will@quintessentialwines.com"/>
    <hyperlink ref="K57" r:id="rId36" display="will@quintessentialwines.com"/>
    <hyperlink ref="K58" r:id="rId37" display="will@quintessentialwines.com"/>
    <hyperlink ref="K59" r:id="rId38" display="will@quintessentialwines.com"/>
    <hyperlink ref="K36" r:id="rId39" display="megan@quintessentialwines.com"/>
    <hyperlink ref="K37" r:id="rId40" display="megan@quintessentialwines.com"/>
    <hyperlink ref="K38" r:id="rId41" display="megan@quintessentialwines.com"/>
    <hyperlink ref="K153" r:id="rId42" display="eric@quintessentialwines.com"/>
    <hyperlink ref="K154" r:id="rId43" display="eric@quintessentialwines.com"/>
    <hyperlink ref="K65" r:id="rId44" display="keith@wildwestwines.com"/>
    <hyperlink ref="K3" r:id="rId45" display="will@quintessentialwines.com"/>
    <hyperlink ref="K135" r:id="rId46" display="will@quintessentialwines.com"/>
    <hyperlink ref="K136" r:id="rId47" display="will@quintessentialwines.com"/>
    <hyperlink ref="K137" r:id="rId48" display="will@quintessentialwines.com"/>
    <hyperlink ref="K138" r:id="rId49" display="will@quintessentialwines.com"/>
    <hyperlink ref="K139" r:id="rId50" display="will@quintessentialwines.com"/>
    <hyperlink ref="K140" r:id="rId51" display="will@quintessentialwines.com"/>
    <hyperlink ref="K72" r:id="rId52" display="ryan@quintessentialwines.com"/>
    <hyperlink ref="K101" r:id="rId53" display="midwestbeverage@yahoo.com"/>
    <hyperlink ref="K64" r:id="rId54" display="midwestbeverage@yahoo.com"/>
    <hyperlink ref="K131" r:id="rId55" display="will@quintessentialwines.com"/>
    <hyperlink ref="K132" r:id="rId56" display="will@quintessentialwines.com"/>
    <hyperlink ref="K133" r:id="rId57" display="will@quintessentialwines.com"/>
    <hyperlink ref="K134" r:id="rId58" display="will@quintessentialwines.com"/>
    <hyperlink ref="K60" r:id="rId59" display="will@quintessentialwines.com"/>
    <hyperlink ref="K61" r:id="rId60" display="will@quintessentialwines.com"/>
    <hyperlink ref="K62" r:id="rId61" display="will@quintessentialwines.com"/>
    <hyperlink ref="K63" r:id="rId62" display="will@quintessentialwines.com"/>
    <hyperlink ref="K141" r:id="rId63" display="will@quintessentialwines.com"/>
    <hyperlink ref="K4" r:id="rId64" display="will@quintessentialwines.com"/>
    <hyperlink ref="K5" r:id="rId65" display="will@quintessentialwines.com"/>
    <hyperlink ref="K90" r:id="rId66" display="curvins@international-wines.com"/>
    <hyperlink ref="K39" r:id="rId67" display="megan@quintessentialwines.com"/>
    <hyperlink ref="K40" r:id="rId68" display="megan@quintessentialwines.com"/>
    <hyperlink ref="K41" r:id="rId69" display="megan@quintessentialwines.com"/>
    <hyperlink ref="K42" r:id="rId70" display="megan@quintessentialwines.com"/>
    <hyperlink ref="K43" r:id="rId71" display="megan@quintessentialwines.com"/>
    <hyperlink ref="K44" r:id="rId72" display="megan@quintessentialwines.com"/>
    <hyperlink ref="K45" r:id="rId73" display="megan@quintessentialwines.com"/>
    <hyperlink ref="K46" r:id="rId74" display="megan@quintessentialwines.com"/>
    <hyperlink ref="K47" r:id="rId75" display="megan@quintessentialwines.com"/>
    <hyperlink ref="K48" r:id="rId76" display="megan@quintessentialwines.com"/>
    <hyperlink ref="K49" r:id="rId77" display="megan@quintessentialwines.com"/>
    <hyperlink ref="K50" r:id="rId78" display="megan@quintessentialwines.com"/>
    <hyperlink ref="K126" r:id="rId79" display="dianna@quintessentialwines.com"/>
    <hyperlink ref="K127" r:id="rId80" display="dianna@quintessentialwines.com"/>
    <hyperlink ref="K102" r:id="rId81" display="joe@quintessentialwines.com"/>
    <hyperlink ref="K103" r:id="rId82" display="joe@quintessentialwines.com"/>
    <hyperlink ref="K104" r:id="rId83" display="joe@quintessentialwines.com"/>
    <hyperlink ref="K105" r:id="rId84" display="joe@quintessentialwines.com"/>
    <hyperlink ref="K106" r:id="rId85" display="joe@quintessentialwines.com"/>
    <hyperlink ref="K107" r:id="rId86" display="joe@quintessentialwines.com"/>
    <hyperlink ref="K108" r:id="rId87" display="joe@quintessentialwines.com"/>
    <hyperlink ref="K51" r:id="rId88" display="megan@quintessentialwines.com"/>
    <hyperlink ref="K52" r:id="rId89" display="megan@quintessentialwines.com"/>
    <hyperlink ref="K53" r:id="rId90" display="megan@quintessentialwines.com"/>
    <hyperlink ref="K54" r:id="rId91" display="megan@quintessentialwines.com"/>
    <hyperlink ref="K55" r:id="rId92" display="megan@quintessentialwines.com"/>
    <hyperlink ref="K56" r:id="rId93" display="megan@quintessentialwines.com"/>
    <hyperlink ref="K78" r:id="rId94" display="bernie@selectbrandsinc.com"/>
    <hyperlink ref="K79" r:id="rId95" display="bernie@selectbrandsinc.com"/>
    <hyperlink ref="K80" r:id="rId96" display="bernie@selectbrandsinc.com"/>
    <hyperlink ref="K91" r:id="rId97" display="curvins@international-wines.com"/>
    <hyperlink ref="K6" r:id="rId98" display="will@quintessentialwines.com"/>
    <hyperlink ref="K113" r:id="rId99" display="joe@quintessentialwines.com"/>
    <hyperlink ref="K114" r:id="rId100" display="joe@quintessentialwines.com"/>
    <hyperlink ref="K115" r:id="rId101" display="joe@quintessentialwines.com"/>
    <hyperlink ref="K109" r:id="rId102" display="joe@quintessentialwines.com"/>
    <hyperlink ref="K110" r:id="rId103" display="joe@quintessentialwines.com"/>
    <hyperlink ref="K111" r:id="rId104" display="joe@quintessentialwines.com"/>
    <hyperlink ref="K116" r:id="rId105" display="joe@quintessentialwines.com"/>
    <hyperlink ref="K112" r:id="rId106" display="jill@quintessentialwines.com"/>
  </hyperlinks>
  <printOptions/>
  <pageMargins left="0.29" right="0.17" top="0.21" bottom="0.21" header="0.17" footer="0.16"/>
  <pageSetup horizontalDpi="600" verticalDpi="600" orientation="landscape" scale="80" r:id="rId107"/>
</worksheet>
</file>

<file path=xl/worksheets/sheet5.xml><?xml version="1.0" encoding="utf-8"?>
<worksheet xmlns="http://schemas.openxmlformats.org/spreadsheetml/2006/main" xmlns:r="http://schemas.openxmlformats.org/officeDocument/2006/relationships">
  <sheetPr>
    <tabColor rgb="FF00B0F0"/>
  </sheetPr>
  <dimension ref="A1:K190"/>
  <sheetViews>
    <sheetView zoomScalePageLayoutView="0" workbookViewId="0" topLeftCell="A1">
      <selection activeCell="A1" sqref="A1:I1"/>
    </sheetView>
  </sheetViews>
  <sheetFormatPr defaultColWidth="9.140625" defaultRowHeight="15"/>
  <cols>
    <col min="1" max="1" width="16.7109375" style="196" customWidth="1"/>
    <col min="2" max="2" width="11.7109375" style="197" bestFit="1" customWidth="1"/>
    <col min="3" max="3" width="19.7109375" style="197" bestFit="1" customWidth="1"/>
    <col min="4" max="4" width="12.140625" style="197" bestFit="1" customWidth="1"/>
    <col min="5" max="5" width="12.57421875" style="197" bestFit="1" customWidth="1"/>
    <col min="6" max="6" width="33.28125" style="197" bestFit="1" customWidth="1"/>
    <col min="7" max="7" width="17.57421875" style="197" bestFit="1" customWidth="1"/>
    <col min="8" max="8" width="4.7109375" style="197" bestFit="1" customWidth="1"/>
    <col min="9" max="9" width="5.28125" style="197" bestFit="1" customWidth="1"/>
    <col min="10" max="10" width="16.8515625" style="0" bestFit="1" customWidth="1"/>
    <col min="11" max="11" width="28.57421875" style="0" bestFit="1" customWidth="1"/>
  </cols>
  <sheetData>
    <row r="1" spans="1:9" ht="15">
      <c r="A1" s="620">
        <v>40749</v>
      </c>
      <c r="B1" s="621"/>
      <c r="C1" s="621"/>
      <c r="D1" s="621"/>
      <c r="E1" s="621"/>
      <c r="F1" s="621"/>
      <c r="G1" s="621"/>
      <c r="H1" s="621"/>
      <c r="I1" s="622"/>
    </row>
    <row r="2" spans="1:9" ht="15">
      <c r="A2" s="623" t="s">
        <v>7028</v>
      </c>
      <c r="B2" s="624"/>
      <c r="C2" s="624"/>
      <c r="D2" s="624"/>
      <c r="E2" s="624"/>
      <c r="F2" s="624"/>
      <c r="G2" s="624"/>
      <c r="H2" s="624"/>
      <c r="I2" s="625"/>
    </row>
    <row r="3" spans="1:9" ht="15" customHeight="1">
      <c r="A3" s="615" t="s">
        <v>7029</v>
      </c>
      <c r="B3" s="616"/>
      <c r="C3" s="616"/>
      <c r="D3" s="616"/>
      <c r="E3" s="616"/>
      <c r="F3" s="616"/>
      <c r="G3" s="616"/>
      <c r="H3" s="616"/>
      <c r="I3" s="617"/>
    </row>
    <row r="4" spans="1:9" ht="15">
      <c r="A4" s="247"/>
      <c r="B4" s="248"/>
      <c r="C4" s="248"/>
      <c r="D4" s="248"/>
      <c r="E4" s="248"/>
      <c r="F4" s="248"/>
      <c r="G4" s="248"/>
      <c r="H4" s="248"/>
      <c r="I4" s="249"/>
    </row>
    <row r="5" spans="1:9" ht="15">
      <c r="A5" s="626" t="s">
        <v>7030</v>
      </c>
      <c r="B5" s="627"/>
      <c r="C5" s="627"/>
      <c r="D5" s="627"/>
      <c r="E5" s="627"/>
      <c r="F5" s="627"/>
      <c r="G5" s="627"/>
      <c r="H5" s="627"/>
      <c r="I5" s="628"/>
    </row>
    <row r="6" spans="1:9" ht="15">
      <c r="A6" s="626"/>
      <c r="B6" s="627"/>
      <c r="C6" s="627"/>
      <c r="D6" s="627"/>
      <c r="E6" s="627"/>
      <c r="F6" s="627"/>
      <c r="G6" s="627"/>
      <c r="H6" s="627"/>
      <c r="I6" s="628"/>
    </row>
    <row r="7" spans="1:9" ht="15">
      <c r="A7" s="211"/>
      <c r="B7" s="212"/>
      <c r="C7" s="212"/>
      <c r="D7" s="212"/>
      <c r="E7" s="212"/>
      <c r="F7" s="212"/>
      <c r="G7" s="212"/>
      <c r="H7" s="212"/>
      <c r="I7" s="213"/>
    </row>
    <row r="8" spans="1:9" ht="15">
      <c r="A8" s="202" t="s">
        <v>6015</v>
      </c>
      <c r="B8" s="199"/>
      <c r="C8" s="199"/>
      <c r="D8" s="199"/>
      <c r="E8" s="199"/>
      <c r="F8" s="199"/>
      <c r="G8" s="199"/>
      <c r="H8" s="199"/>
      <c r="I8" s="200"/>
    </row>
    <row r="9" spans="1:9" ht="15">
      <c r="A9" s="201" t="s">
        <v>7031</v>
      </c>
      <c r="B9" s="199"/>
      <c r="C9" s="199"/>
      <c r="D9" s="199"/>
      <c r="E9" s="199"/>
      <c r="F9" s="199"/>
      <c r="G9" s="199"/>
      <c r="H9" s="199"/>
      <c r="I9" s="200"/>
    </row>
    <row r="10" spans="1:9" ht="15">
      <c r="A10" s="201"/>
      <c r="B10" s="199"/>
      <c r="C10" s="199"/>
      <c r="D10" s="199"/>
      <c r="E10" s="199"/>
      <c r="F10" s="199"/>
      <c r="G10" s="199"/>
      <c r="H10" s="199"/>
      <c r="I10" s="200"/>
    </row>
    <row r="11" spans="1:9" ht="15">
      <c r="A11" s="202" t="s">
        <v>6016</v>
      </c>
      <c r="B11" s="199"/>
      <c r="C11" s="199"/>
      <c r="D11" s="199"/>
      <c r="E11" s="199"/>
      <c r="F11" s="199"/>
      <c r="G11" s="199"/>
      <c r="H11" s="199"/>
      <c r="I11" s="200"/>
    </row>
    <row r="12" spans="1:9" ht="15">
      <c r="A12" s="203" t="s">
        <v>7032</v>
      </c>
      <c r="B12" s="199"/>
      <c r="C12" s="199"/>
      <c r="D12" s="199"/>
      <c r="E12" s="199"/>
      <c r="F12" s="199"/>
      <c r="G12" s="199"/>
      <c r="H12" s="199"/>
      <c r="I12" s="200"/>
    </row>
    <row r="13" spans="1:9" ht="15">
      <c r="A13" s="193" t="s">
        <v>7033</v>
      </c>
      <c r="B13" s="199"/>
      <c r="C13" s="199"/>
      <c r="D13" s="199"/>
      <c r="E13" s="199"/>
      <c r="F13" s="199"/>
      <c r="G13" s="199"/>
      <c r="H13" s="199"/>
      <c r="I13" s="200"/>
    </row>
    <row r="14" spans="1:9" ht="15">
      <c r="A14" s="201"/>
      <c r="B14" s="199"/>
      <c r="C14" s="199"/>
      <c r="D14" s="199"/>
      <c r="E14" s="199"/>
      <c r="F14" s="199"/>
      <c r="G14" s="199"/>
      <c r="H14" s="199"/>
      <c r="I14" s="200"/>
    </row>
    <row r="15" spans="1:9" ht="15" customHeight="1">
      <c r="A15" s="612" t="s">
        <v>7048</v>
      </c>
      <c r="B15" s="613"/>
      <c r="C15" s="613"/>
      <c r="D15" s="613"/>
      <c r="E15" s="613"/>
      <c r="F15" s="613"/>
      <c r="G15" s="613"/>
      <c r="H15" s="613"/>
      <c r="I15" s="614"/>
    </row>
    <row r="16" spans="1:9" ht="15">
      <c r="A16" s="612"/>
      <c r="B16" s="613"/>
      <c r="C16" s="613"/>
      <c r="D16" s="613"/>
      <c r="E16" s="613"/>
      <c r="F16" s="613"/>
      <c r="G16" s="613"/>
      <c r="H16" s="613"/>
      <c r="I16" s="614"/>
    </row>
    <row r="17" spans="1:9" ht="15">
      <c r="A17" s="244"/>
      <c r="B17" s="245"/>
      <c r="C17" s="245"/>
      <c r="D17" s="245"/>
      <c r="E17" s="245"/>
      <c r="F17" s="245"/>
      <c r="G17" s="245"/>
      <c r="H17" s="245"/>
      <c r="I17" s="246"/>
    </row>
    <row r="18" spans="1:9" ht="15" customHeight="1">
      <c r="A18" s="612" t="s">
        <v>7049</v>
      </c>
      <c r="B18" s="613"/>
      <c r="C18" s="613"/>
      <c r="D18" s="613"/>
      <c r="E18" s="613"/>
      <c r="F18" s="613"/>
      <c r="G18" s="613"/>
      <c r="H18" s="613"/>
      <c r="I18" s="614"/>
    </row>
    <row r="19" spans="1:9" ht="15">
      <c r="A19" s="244"/>
      <c r="B19" s="245"/>
      <c r="C19" s="245"/>
      <c r="D19" s="245"/>
      <c r="E19" s="245"/>
      <c r="F19" s="245"/>
      <c r="G19" s="245"/>
      <c r="H19" s="245"/>
      <c r="I19" s="246"/>
    </row>
    <row r="20" spans="1:9" ht="15">
      <c r="A20" s="204" t="s">
        <v>7050</v>
      </c>
      <c r="B20" s="199"/>
      <c r="C20" s="199"/>
      <c r="D20" s="199"/>
      <c r="E20" s="199"/>
      <c r="F20" s="199"/>
      <c r="G20" s="199"/>
      <c r="H20" s="199"/>
      <c r="I20" s="200"/>
    </row>
    <row r="21" spans="1:9" ht="15">
      <c r="A21" s="201"/>
      <c r="B21" s="199"/>
      <c r="C21" s="199"/>
      <c r="D21" s="199"/>
      <c r="E21" s="199"/>
      <c r="F21" s="199"/>
      <c r="G21" s="199"/>
      <c r="H21" s="199"/>
      <c r="I21" s="200"/>
    </row>
    <row r="22" spans="1:9" ht="15">
      <c r="A22" s="202" t="s">
        <v>7034</v>
      </c>
      <c r="B22" s="199"/>
      <c r="C22" s="199"/>
      <c r="D22" s="199"/>
      <c r="E22" s="199"/>
      <c r="F22" s="199"/>
      <c r="G22" s="199"/>
      <c r="H22" s="199"/>
      <c r="I22" s="200"/>
    </row>
    <row r="23" spans="1:9" ht="15">
      <c r="A23" s="205"/>
      <c r="B23" s="199"/>
      <c r="C23" s="199"/>
      <c r="D23" s="199"/>
      <c r="E23" s="199"/>
      <c r="F23" s="199"/>
      <c r="G23" s="199"/>
      <c r="H23" s="199"/>
      <c r="I23" s="200"/>
    </row>
    <row r="24" spans="1:9" ht="15">
      <c r="A24" s="205" t="s">
        <v>7035</v>
      </c>
      <c r="B24" s="199"/>
      <c r="C24" s="199"/>
      <c r="D24" s="199"/>
      <c r="E24" s="199"/>
      <c r="F24" s="199"/>
      <c r="G24" s="199"/>
      <c r="H24" s="199"/>
      <c r="I24" s="200"/>
    </row>
    <row r="25" spans="1:9" ht="13.5" customHeight="1">
      <c r="A25" s="206" t="s">
        <v>7036</v>
      </c>
      <c r="B25" s="207"/>
      <c r="C25" s="198" t="s">
        <v>7037</v>
      </c>
      <c r="D25" s="207"/>
      <c r="E25" s="199"/>
      <c r="F25" s="199"/>
      <c r="G25" s="199"/>
      <c r="H25" s="199"/>
      <c r="I25" s="200"/>
    </row>
    <row r="26" spans="1:9" ht="13.5" customHeight="1">
      <c r="A26" s="206" t="s">
        <v>7038</v>
      </c>
      <c r="B26" s="207"/>
      <c r="C26" s="619" t="s">
        <v>7039</v>
      </c>
      <c r="D26" s="619"/>
      <c r="E26" s="199"/>
      <c r="F26" s="199"/>
      <c r="G26" s="199"/>
      <c r="H26" s="199"/>
      <c r="I26" s="200"/>
    </row>
    <row r="27" spans="1:9" ht="13.5" customHeight="1">
      <c r="A27" s="618" t="s">
        <v>7040</v>
      </c>
      <c r="B27" s="619"/>
      <c r="C27" s="198" t="s">
        <v>7041</v>
      </c>
      <c r="D27" s="207"/>
      <c r="E27" s="199"/>
      <c r="F27" s="199"/>
      <c r="G27" s="199"/>
      <c r="H27" s="199"/>
      <c r="I27" s="200"/>
    </row>
    <row r="28" spans="1:9" ht="13.5" customHeight="1">
      <c r="A28" s="618" t="s">
        <v>4227</v>
      </c>
      <c r="B28" s="619"/>
      <c r="C28" s="619" t="s">
        <v>7042</v>
      </c>
      <c r="D28" s="619"/>
      <c r="E28" s="199"/>
      <c r="F28" s="199"/>
      <c r="G28" s="199"/>
      <c r="H28" s="199"/>
      <c r="I28" s="200"/>
    </row>
    <row r="29" spans="1:9" ht="13.5" customHeight="1">
      <c r="A29" s="618" t="s">
        <v>7043</v>
      </c>
      <c r="B29" s="619"/>
      <c r="C29" s="619" t="s">
        <v>7044</v>
      </c>
      <c r="D29" s="619"/>
      <c r="E29" s="199"/>
      <c r="F29" s="199"/>
      <c r="G29" s="199"/>
      <c r="H29" s="199"/>
      <c r="I29" s="200"/>
    </row>
    <row r="30" spans="1:9" ht="13.5" customHeight="1">
      <c r="A30" s="618" t="s">
        <v>7045</v>
      </c>
      <c r="B30" s="619"/>
      <c r="C30" s="619" t="s">
        <v>7046</v>
      </c>
      <c r="D30" s="619"/>
      <c r="E30" s="199"/>
      <c r="F30" s="199"/>
      <c r="G30" s="199"/>
      <c r="H30" s="199"/>
      <c r="I30" s="200"/>
    </row>
    <row r="31" spans="1:9" ht="15">
      <c r="A31" s="193"/>
      <c r="B31" s="199"/>
      <c r="C31" s="199"/>
      <c r="D31" s="199"/>
      <c r="E31" s="199"/>
      <c r="F31" s="199"/>
      <c r="G31" s="199"/>
      <c r="H31" s="199"/>
      <c r="I31" s="200"/>
    </row>
    <row r="32" spans="1:9" ht="15">
      <c r="A32" s="201" t="s">
        <v>7047</v>
      </c>
      <c r="B32" s="199"/>
      <c r="C32" s="199"/>
      <c r="D32" s="199"/>
      <c r="E32" s="199"/>
      <c r="F32" s="199"/>
      <c r="G32" s="199"/>
      <c r="H32" s="199"/>
      <c r="I32" s="200"/>
    </row>
    <row r="33" spans="1:9" ht="15">
      <c r="A33" s="193"/>
      <c r="B33" s="199"/>
      <c r="C33" s="199"/>
      <c r="D33" s="199"/>
      <c r="E33" s="199"/>
      <c r="F33" s="199"/>
      <c r="G33" s="199"/>
      <c r="H33" s="199"/>
      <c r="I33" s="200"/>
    </row>
    <row r="34" spans="1:9" ht="15">
      <c r="A34" s="193" t="s">
        <v>6022</v>
      </c>
      <c r="B34" s="199"/>
      <c r="C34" s="199"/>
      <c r="D34" s="199"/>
      <c r="E34" s="199"/>
      <c r="F34" s="199"/>
      <c r="G34" s="199"/>
      <c r="H34" s="199"/>
      <c r="I34" s="200"/>
    </row>
    <row r="35" spans="1:9" ht="15">
      <c r="A35" s="208" t="s">
        <v>7051</v>
      </c>
      <c r="B35" s="209"/>
      <c r="C35" s="209"/>
      <c r="D35" s="209"/>
      <c r="E35" s="209"/>
      <c r="F35" s="209"/>
      <c r="G35" s="209"/>
      <c r="H35" s="209"/>
      <c r="I35" s="210"/>
    </row>
    <row r="36" spans="1:11" ht="18.75">
      <c r="A36" s="609" t="s">
        <v>7052</v>
      </c>
      <c r="B36" s="610"/>
      <c r="C36" s="610"/>
      <c r="D36" s="610"/>
      <c r="E36" s="610"/>
      <c r="F36" s="610"/>
      <c r="G36" s="610"/>
      <c r="H36" s="610"/>
      <c r="I36" s="610"/>
      <c r="J36" s="610"/>
      <c r="K36" s="611"/>
    </row>
    <row r="37" spans="1:11" ht="15">
      <c r="A37" s="215" t="s">
        <v>294</v>
      </c>
      <c r="B37" s="216" t="s">
        <v>2315</v>
      </c>
      <c r="C37" s="216" t="s">
        <v>7053</v>
      </c>
      <c r="D37" s="216" t="s">
        <v>2315</v>
      </c>
      <c r="E37" s="216" t="s">
        <v>3372</v>
      </c>
      <c r="F37" s="215" t="s">
        <v>4277</v>
      </c>
      <c r="G37" s="217" t="s">
        <v>2314</v>
      </c>
      <c r="H37" s="216" t="s">
        <v>4270</v>
      </c>
      <c r="I37" s="216" t="s">
        <v>3371</v>
      </c>
      <c r="J37" s="217" t="s">
        <v>3373</v>
      </c>
      <c r="K37" s="217" t="s">
        <v>4279</v>
      </c>
    </row>
    <row r="38" spans="1:11" ht="15">
      <c r="A38" s="218" t="s">
        <v>7054</v>
      </c>
      <c r="B38" s="219" t="s">
        <v>7055</v>
      </c>
      <c r="C38" s="220" t="s">
        <v>7056</v>
      </c>
      <c r="D38" s="220" t="s">
        <v>7057</v>
      </c>
      <c r="E38" s="219" t="s">
        <v>7058</v>
      </c>
      <c r="F38" s="220" t="s">
        <v>7059</v>
      </c>
      <c r="G38" s="218" t="s">
        <v>7060</v>
      </c>
      <c r="H38" s="219" t="s">
        <v>4230</v>
      </c>
      <c r="I38" s="219">
        <v>35244</v>
      </c>
      <c r="J38" s="218" t="s">
        <v>2335</v>
      </c>
      <c r="K38" s="221" t="s">
        <v>5874</v>
      </c>
    </row>
    <row r="39" spans="1:11" ht="15">
      <c r="A39" s="218" t="s">
        <v>7061</v>
      </c>
      <c r="B39" s="219" t="s">
        <v>7062</v>
      </c>
      <c r="C39" s="222" t="s">
        <v>7063</v>
      </c>
      <c r="D39" s="223" t="s">
        <v>7064</v>
      </c>
      <c r="E39" s="219" t="s">
        <v>7065</v>
      </c>
      <c r="F39" s="223" t="s">
        <v>7066</v>
      </c>
      <c r="G39" s="218" t="s">
        <v>6028</v>
      </c>
      <c r="H39" s="219" t="s">
        <v>4230</v>
      </c>
      <c r="I39" s="219">
        <v>35802</v>
      </c>
      <c r="J39" s="218" t="s">
        <v>2335</v>
      </c>
      <c r="K39" s="221" t="s">
        <v>5874</v>
      </c>
    </row>
    <row r="40" spans="1:11" ht="15">
      <c r="A40" s="218" t="s">
        <v>7061</v>
      </c>
      <c r="B40" s="219" t="s">
        <v>7062</v>
      </c>
      <c r="C40" s="222" t="s">
        <v>7067</v>
      </c>
      <c r="D40" s="223" t="s">
        <v>7068</v>
      </c>
      <c r="E40" s="219" t="s">
        <v>7069</v>
      </c>
      <c r="F40" s="223" t="s">
        <v>7070</v>
      </c>
      <c r="G40" s="218" t="s">
        <v>7071</v>
      </c>
      <c r="H40" s="219" t="s">
        <v>4230</v>
      </c>
      <c r="I40" s="219">
        <v>36117</v>
      </c>
      <c r="J40" s="218" t="s">
        <v>2335</v>
      </c>
      <c r="K40" s="221" t="s">
        <v>5874</v>
      </c>
    </row>
    <row r="41" spans="1:11" ht="15">
      <c r="A41" s="218" t="s">
        <v>7072</v>
      </c>
      <c r="B41" s="219" t="s">
        <v>7073</v>
      </c>
      <c r="C41" s="224" t="s">
        <v>7074</v>
      </c>
      <c r="D41" s="224" t="s">
        <v>7075</v>
      </c>
      <c r="E41" s="219" t="s">
        <v>7076</v>
      </c>
      <c r="F41" s="224" t="s">
        <v>7077</v>
      </c>
      <c r="G41" s="218" t="s">
        <v>7078</v>
      </c>
      <c r="H41" s="219" t="s">
        <v>4230</v>
      </c>
      <c r="I41" s="219">
        <v>36608</v>
      </c>
      <c r="J41" s="218" t="s">
        <v>2335</v>
      </c>
      <c r="K41" s="221" t="s">
        <v>5874</v>
      </c>
    </row>
    <row r="42" spans="1:11" ht="15">
      <c r="A42" s="218" t="s">
        <v>7054</v>
      </c>
      <c r="B42" s="219" t="s">
        <v>7055</v>
      </c>
      <c r="C42" s="220" t="s">
        <v>7079</v>
      </c>
      <c r="D42" s="220" t="s">
        <v>7080</v>
      </c>
      <c r="E42" s="219" t="s">
        <v>7081</v>
      </c>
      <c r="F42" s="220" t="s">
        <v>7082</v>
      </c>
      <c r="G42" s="218" t="s">
        <v>6052</v>
      </c>
      <c r="H42" s="219" t="s">
        <v>5875</v>
      </c>
      <c r="I42" s="219">
        <v>72212</v>
      </c>
      <c r="J42" s="218" t="s">
        <v>727</v>
      </c>
      <c r="K42" s="221" t="s">
        <v>728</v>
      </c>
    </row>
    <row r="43" spans="1:11" ht="15">
      <c r="A43" s="218" t="s">
        <v>7083</v>
      </c>
      <c r="B43" s="219" t="s">
        <v>7084</v>
      </c>
      <c r="C43" s="224" t="s">
        <v>7085</v>
      </c>
      <c r="D43" s="224" t="s">
        <v>7086</v>
      </c>
      <c r="E43" s="219" t="s">
        <v>7087</v>
      </c>
      <c r="F43" s="224" t="s">
        <v>7088</v>
      </c>
      <c r="G43" s="218" t="s">
        <v>6042</v>
      </c>
      <c r="H43" s="219" t="s">
        <v>5875</v>
      </c>
      <c r="I43" s="219">
        <v>72758</v>
      </c>
      <c r="J43" s="218" t="s">
        <v>727</v>
      </c>
      <c r="K43" s="221" t="s">
        <v>728</v>
      </c>
    </row>
    <row r="44" spans="1:11" ht="15">
      <c r="A44" s="218" t="s">
        <v>7083</v>
      </c>
      <c r="B44" s="219" t="s">
        <v>7084</v>
      </c>
      <c r="C44" s="224" t="s">
        <v>7089</v>
      </c>
      <c r="D44" s="224" t="s">
        <v>7090</v>
      </c>
      <c r="E44" s="219" t="s">
        <v>7091</v>
      </c>
      <c r="F44" s="224" t="s">
        <v>7092</v>
      </c>
      <c r="G44" s="218" t="s">
        <v>820</v>
      </c>
      <c r="H44" s="219" t="s">
        <v>4232</v>
      </c>
      <c r="I44" s="219">
        <v>80021</v>
      </c>
      <c r="J44" s="218" t="s">
        <v>5885</v>
      </c>
      <c r="K44" s="221" t="s">
        <v>1578</v>
      </c>
    </row>
    <row r="45" spans="1:11" ht="15">
      <c r="A45" s="218" t="s">
        <v>7083</v>
      </c>
      <c r="B45" s="219" t="s">
        <v>7084</v>
      </c>
      <c r="C45" s="224" t="s">
        <v>7093</v>
      </c>
      <c r="D45" s="224" t="s">
        <v>7094</v>
      </c>
      <c r="E45" s="224" t="s">
        <v>7095</v>
      </c>
      <c r="F45" s="224" t="s">
        <v>7096</v>
      </c>
      <c r="G45" s="218" t="s">
        <v>973</v>
      </c>
      <c r="H45" s="219" t="s">
        <v>4232</v>
      </c>
      <c r="I45" s="219">
        <v>80123</v>
      </c>
      <c r="J45" s="218" t="s">
        <v>5885</v>
      </c>
      <c r="K45" s="221" t="s">
        <v>1578</v>
      </c>
    </row>
    <row r="46" spans="1:11" ht="15">
      <c r="A46" s="225" t="s">
        <v>7083</v>
      </c>
      <c r="B46" s="226" t="s">
        <v>7084</v>
      </c>
      <c r="C46" s="227" t="s">
        <v>7097</v>
      </c>
      <c r="D46" s="227" t="s">
        <v>7098</v>
      </c>
      <c r="E46" s="226" t="s">
        <v>7099</v>
      </c>
      <c r="F46" s="228" t="s">
        <v>7100</v>
      </c>
      <c r="G46" s="218" t="s">
        <v>7101</v>
      </c>
      <c r="H46" s="219" t="s">
        <v>4232</v>
      </c>
      <c r="I46" s="219">
        <v>80534</v>
      </c>
      <c r="J46" s="218" t="s">
        <v>5885</v>
      </c>
      <c r="K46" s="221" t="s">
        <v>1578</v>
      </c>
    </row>
    <row r="47" spans="1:11" ht="15">
      <c r="A47" s="225" t="s">
        <v>7083</v>
      </c>
      <c r="B47" s="226" t="s">
        <v>7084</v>
      </c>
      <c r="C47" s="224" t="s">
        <v>7102</v>
      </c>
      <c r="D47" s="224" t="s">
        <v>7103</v>
      </c>
      <c r="E47" s="219" t="s">
        <v>7104</v>
      </c>
      <c r="F47" s="224" t="s">
        <v>7105</v>
      </c>
      <c r="G47" s="218" t="s">
        <v>3503</v>
      </c>
      <c r="H47" s="219" t="s">
        <v>4232</v>
      </c>
      <c r="I47" s="219">
        <v>80111</v>
      </c>
      <c r="J47" s="218" t="s">
        <v>5885</v>
      </c>
      <c r="K47" s="221" t="s">
        <v>1578</v>
      </c>
    </row>
    <row r="48" spans="1:11" ht="15">
      <c r="A48" s="225" t="s">
        <v>7106</v>
      </c>
      <c r="B48" s="226" t="s">
        <v>7107</v>
      </c>
      <c r="C48" s="218" t="s">
        <v>7108</v>
      </c>
      <c r="D48" s="229" t="s">
        <v>7109</v>
      </c>
      <c r="E48" s="219" t="s">
        <v>7110</v>
      </c>
      <c r="F48" s="229" t="s">
        <v>7111</v>
      </c>
      <c r="G48" s="218" t="s">
        <v>7112</v>
      </c>
      <c r="H48" s="219" t="s">
        <v>4234</v>
      </c>
      <c r="I48" s="219">
        <v>33408</v>
      </c>
      <c r="J48" s="218" t="s">
        <v>1621</v>
      </c>
      <c r="K48" s="221" t="s">
        <v>3444</v>
      </c>
    </row>
    <row r="49" spans="1:11" ht="15">
      <c r="A49" s="218" t="s">
        <v>7106</v>
      </c>
      <c r="B49" s="219" t="s">
        <v>7107</v>
      </c>
      <c r="C49" s="222" t="s">
        <v>7113</v>
      </c>
      <c r="D49" s="223" t="s">
        <v>7114</v>
      </c>
      <c r="E49" s="219" t="s">
        <v>7115</v>
      </c>
      <c r="F49" s="223" t="s">
        <v>7116</v>
      </c>
      <c r="G49" s="218" t="s">
        <v>7117</v>
      </c>
      <c r="H49" s="219" t="s">
        <v>4234</v>
      </c>
      <c r="I49" s="219">
        <v>34994</v>
      </c>
      <c r="J49" s="218" t="s">
        <v>1621</v>
      </c>
      <c r="K49" s="221" t="s">
        <v>3444</v>
      </c>
    </row>
    <row r="50" spans="1:11" ht="15">
      <c r="A50" s="218" t="s">
        <v>7106</v>
      </c>
      <c r="B50" s="219" t="s">
        <v>7107</v>
      </c>
      <c r="C50" s="230" t="s">
        <v>7118</v>
      </c>
      <c r="D50" s="230" t="s">
        <v>7119</v>
      </c>
      <c r="E50" s="219" t="s">
        <v>7120</v>
      </c>
      <c r="F50" s="230" t="s">
        <v>7121</v>
      </c>
      <c r="G50" s="218" t="s">
        <v>7122</v>
      </c>
      <c r="H50" s="219" t="s">
        <v>4234</v>
      </c>
      <c r="I50" s="219">
        <v>33467</v>
      </c>
      <c r="J50" s="218" t="s">
        <v>1621</v>
      </c>
      <c r="K50" s="221" t="s">
        <v>3444</v>
      </c>
    </row>
    <row r="51" spans="1:11" ht="15">
      <c r="A51" s="218" t="s">
        <v>7106</v>
      </c>
      <c r="B51" s="219" t="s">
        <v>7107</v>
      </c>
      <c r="C51" s="224" t="s">
        <v>7123</v>
      </c>
      <c r="D51" s="224" t="s">
        <v>7124</v>
      </c>
      <c r="E51" s="219"/>
      <c r="F51" s="224" t="s">
        <v>7125</v>
      </c>
      <c r="G51" s="218" t="s">
        <v>7126</v>
      </c>
      <c r="H51" s="219" t="s">
        <v>4234</v>
      </c>
      <c r="I51" s="219">
        <v>33426</v>
      </c>
      <c r="J51" s="218" t="s">
        <v>1621</v>
      </c>
      <c r="K51" s="221" t="s">
        <v>3444</v>
      </c>
    </row>
    <row r="52" spans="1:11" ht="15">
      <c r="A52" s="218" t="s">
        <v>7106</v>
      </c>
      <c r="B52" s="219" t="s">
        <v>7107</v>
      </c>
      <c r="C52" s="224" t="s">
        <v>7127</v>
      </c>
      <c r="D52" s="224" t="s">
        <v>7128</v>
      </c>
      <c r="E52" s="219" t="s">
        <v>7129</v>
      </c>
      <c r="F52" s="224" t="s">
        <v>7130</v>
      </c>
      <c r="G52" s="218" t="s">
        <v>3086</v>
      </c>
      <c r="H52" s="219" t="s">
        <v>4234</v>
      </c>
      <c r="I52" s="219">
        <v>33433</v>
      </c>
      <c r="J52" s="218" t="s">
        <v>1621</v>
      </c>
      <c r="K52" s="221" t="s">
        <v>3444</v>
      </c>
    </row>
    <row r="53" spans="1:11" ht="15">
      <c r="A53" s="218" t="s">
        <v>7106</v>
      </c>
      <c r="B53" s="219" t="s">
        <v>7107</v>
      </c>
      <c r="C53" s="231" t="s">
        <v>7131</v>
      </c>
      <c r="D53" s="223" t="s">
        <v>7132</v>
      </c>
      <c r="E53" s="219" t="s">
        <v>7133</v>
      </c>
      <c r="F53" s="223" t="s">
        <v>7134</v>
      </c>
      <c r="G53" s="218" t="s">
        <v>7135</v>
      </c>
      <c r="H53" s="219" t="s">
        <v>4234</v>
      </c>
      <c r="I53" s="219">
        <v>33071</v>
      </c>
      <c r="J53" s="218" t="s">
        <v>1621</v>
      </c>
      <c r="K53" s="221" t="s">
        <v>3444</v>
      </c>
    </row>
    <row r="54" spans="1:11" ht="15">
      <c r="A54" s="218" t="s">
        <v>7106</v>
      </c>
      <c r="B54" s="219" t="s">
        <v>7107</v>
      </c>
      <c r="C54" s="222" t="s">
        <v>7136</v>
      </c>
      <c r="D54" s="223" t="s">
        <v>7137</v>
      </c>
      <c r="E54" s="219" t="s">
        <v>7138</v>
      </c>
      <c r="F54" s="223" t="s">
        <v>7139</v>
      </c>
      <c r="G54" s="218" t="s">
        <v>7140</v>
      </c>
      <c r="H54" s="219" t="s">
        <v>4234</v>
      </c>
      <c r="I54" s="219">
        <v>34201</v>
      </c>
      <c r="J54" s="218" t="s">
        <v>1621</v>
      </c>
      <c r="K54" s="221" t="s">
        <v>3444</v>
      </c>
    </row>
    <row r="55" spans="1:11" ht="15">
      <c r="A55" s="218" t="s">
        <v>7106</v>
      </c>
      <c r="B55" s="219" t="s">
        <v>7107</v>
      </c>
      <c r="C55" s="232" t="s">
        <v>7141</v>
      </c>
      <c r="D55" s="232" t="s">
        <v>7142</v>
      </c>
      <c r="E55" s="219" t="s">
        <v>7143</v>
      </c>
      <c r="F55" s="232" t="s">
        <v>7144</v>
      </c>
      <c r="G55" s="218" t="s">
        <v>7145</v>
      </c>
      <c r="H55" s="219" t="s">
        <v>4234</v>
      </c>
      <c r="I55" s="219">
        <v>33322</v>
      </c>
      <c r="J55" s="218" t="s">
        <v>1621</v>
      </c>
      <c r="K55" s="221" t="s">
        <v>3444</v>
      </c>
    </row>
    <row r="56" spans="1:11" ht="15">
      <c r="A56" s="218" t="s">
        <v>7106</v>
      </c>
      <c r="B56" s="219" t="s">
        <v>7107</v>
      </c>
      <c r="C56" s="222" t="s">
        <v>7146</v>
      </c>
      <c r="D56" s="223" t="s">
        <v>7147</v>
      </c>
      <c r="E56" s="219" t="s">
        <v>7148</v>
      </c>
      <c r="F56" s="223" t="s">
        <v>7149</v>
      </c>
      <c r="G56" s="218" t="s">
        <v>7150</v>
      </c>
      <c r="H56" s="219" t="s">
        <v>4234</v>
      </c>
      <c r="I56" s="219">
        <v>34210</v>
      </c>
      <c r="J56" s="218" t="s">
        <v>1621</v>
      </c>
      <c r="K56" s="221" t="s">
        <v>3444</v>
      </c>
    </row>
    <row r="57" spans="1:11" ht="15">
      <c r="A57" s="218" t="s">
        <v>7106</v>
      </c>
      <c r="B57" s="219" t="s">
        <v>7107</v>
      </c>
      <c r="C57" s="222" t="s">
        <v>7151</v>
      </c>
      <c r="D57" s="223" t="s">
        <v>7152</v>
      </c>
      <c r="E57" s="219" t="s">
        <v>7153</v>
      </c>
      <c r="F57" s="223" t="s">
        <v>7154</v>
      </c>
      <c r="G57" s="218" t="s">
        <v>7155</v>
      </c>
      <c r="H57" s="219" t="s">
        <v>4234</v>
      </c>
      <c r="I57" s="219">
        <v>33186</v>
      </c>
      <c r="J57" s="218" t="s">
        <v>1621</v>
      </c>
      <c r="K57" s="221" t="s">
        <v>3444</v>
      </c>
    </row>
    <row r="58" spans="1:11" ht="15">
      <c r="A58" s="218" t="s">
        <v>7106</v>
      </c>
      <c r="B58" s="219" t="s">
        <v>7107</v>
      </c>
      <c r="C58" s="218"/>
      <c r="D58" s="223" t="s">
        <v>7156</v>
      </c>
      <c r="E58" s="219">
        <v>487.6743</v>
      </c>
      <c r="F58" s="222" t="s">
        <v>7157</v>
      </c>
      <c r="G58" s="218" t="s">
        <v>7155</v>
      </c>
      <c r="H58" s="219" t="s">
        <v>4234</v>
      </c>
      <c r="I58" s="219">
        <v>33184</v>
      </c>
      <c r="J58" s="218" t="s">
        <v>1621</v>
      </c>
      <c r="K58" s="221" t="s">
        <v>3444</v>
      </c>
    </row>
    <row r="59" spans="1:11" ht="15">
      <c r="A59" s="218" t="s">
        <v>7106</v>
      </c>
      <c r="B59" s="219" t="s">
        <v>7107</v>
      </c>
      <c r="C59" s="220" t="s">
        <v>7158</v>
      </c>
      <c r="D59" s="229" t="s">
        <v>7159</v>
      </c>
      <c r="E59" s="219" t="s">
        <v>7160</v>
      </c>
      <c r="F59" s="229" t="s">
        <v>7161</v>
      </c>
      <c r="G59" s="218" t="s">
        <v>7162</v>
      </c>
      <c r="H59" s="219" t="s">
        <v>4234</v>
      </c>
      <c r="I59" s="219">
        <v>33331</v>
      </c>
      <c r="J59" s="218" t="s">
        <v>1621</v>
      </c>
      <c r="K59" s="221" t="s">
        <v>3444</v>
      </c>
    </row>
    <row r="60" spans="1:11" ht="15">
      <c r="A60" s="218" t="s">
        <v>7106</v>
      </c>
      <c r="B60" s="219" t="s">
        <v>7107</v>
      </c>
      <c r="C60" s="222" t="s">
        <v>7163</v>
      </c>
      <c r="D60" s="224" t="s">
        <v>7164</v>
      </c>
      <c r="E60" s="219" t="s">
        <v>7165</v>
      </c>
      <c r="F60" s="224" t="s">
        <v>7166</v>
      </c>
      <c r="G60" s="218" t="s">
        <v>2330</v>
      </c>
      <c r="H60" s="219" t="s">
        <v>4234</v>
      </c>
      <c r="I60" s="219">
        <v>33308</v>
      </c>
      <c r="J60" s="218" t="s">
        <v>1621</v>
      </c>
      <c r="K60" s="221" t="s">
        <v>3444</v>
      </c>
    </row>
    <row r="61" spans="1:11" ht="15">
      <c r="A61" s="218" t="s">
        <v>7167</v>
      </c>
      <c r="B61" s="219" t="s">
        <v>7168</v>
      </c>
      <c r="C61" s="230" t="s">
        <v>7169</v>
      </c>
      <c r="D61" s="229" t="s">
        <v>7170</v>
      </c>
      <c r="E61" s="219" t="s">
        <v>7171</v>
      </c>
      <c r="F61" s="230" t="s">
        <v>7172</v>
      </c>
      <c r="G61" s="218" t="s">
        <v>7173</v>
      </c>
      <c r="H61" s="219" t="s">
        <v>4234</v>
      </c>
      <c r="I61" s="219">
        <v>33703</v>
      </c>
      <c r="J61" s="218" t="s">
        <v>1621</v>
      </c>
      <c r="K61" s="221" t="s">
        <v>3444</v>
      </c>
    </row>
    <row r="62" spans="1:11" ht="15">
      <c r="A62" s="218" t="s">
        <v>7167</v>
      </c>
      <c r="B62" s="219" t="s">
        <v>7168</v>
      </c>
      <c r="C62" s="220" t="s">
        <v>7174</v>
      </c>
      <c r="D62" s="229" t="s">
        <v>7175</v>
      </c>
      <c r="E62" s="219" t="s">
        <v>7176</v>
      </c>
      <c r="F62" s="220" t="s">
        <v>7177</v>
      </c>
      <c r="G62" s="218" t="s">
        <v>7178</v>
      </c>
      <c r="H62" s="219" t="s">
        <v>4234</v>
      </c>
      <c r="I62" s="219">
        <v>33761</v>
      </c>
      <c r="J62" s="218" t="s">
        <v>1621</v>
      </c>
      <c r="K62" s="221" t="s">
        <v>3444</v>
      </c>
    </row>
    <row r="63" spans="1:11" ht="15">
      <c r="A63" s="218" t="s">
        <v>7167</v>
      </c>
      <c r="B63" s="219" t="s">
        <v>7168</v>
      </c>
      <c r="C63" s="220" t="s">
        <v>7179</v>
      </c>
      <c r="D63" s="229" t="s">
        <v>7180</v>
      </c>
      <c r="E63" s="219" t="s">
        <v>7181</v>
      </c>
      <c r="F63" s="220" t="s">
        <v>7182</v>
      </c>
      <c r="G63" s="218" t="s">
        <v>2331</v>
      </c>
      <c r="H63" s="219" t="s">
        <v>4234</v>
      </c>
      <c r="I63" s="219">
        <v>33609</v>
      </c>
      <c r="J63" s="218" t="s">
        <v>1621</v>
      </c>
      <c r="K63" s="221" t="s">
        <v>3444</v>
      </c>
    </row>
    <row r="64" spans="1:11" ht="15">
      <c r="A64" s="218" t="s">
        <v>7167</v>
      </c>
      <c r="B64" s="219" t="s">
        <v>7168</v>
      </c>
      <c r="C64" s="222" t="s">
        <v>7183</v>
      </c>
      <c r="D64" s="223" t="s">
        <v>7184</v>
      </c>
      <c r="E64" s="219" t="s">
        <v>7185</v>
      </c>
      <c r="F64" s="223" t="s">
        <v>7186</v>
      </c>
      <c r="G64" s="218" t="s">
        <v>2331</v>
      </c>
      <c r="H64" s="219" t="s">
        <v>4234</v>
      </c>
      <c r="I64" s="219">
        <v>33618</v>
      </c>
      <c r="J64" s="218" t="s">
        <v>1621</v>
      </c>
      <c r="K64" s="221" t="s">
        <v>3444</v>
      </c>
    </row>
    <row r="65" spans="1:11" ht="15">
      <c r="A65" s="218" t="s">
        <v>7167</v>
      </c>
      <c r="B65" s="219" t="s">
        <v>7168</v>
      </c>
      <c r="C65" s="220" t="s">
        <v>7187</v>
      </c>
      <c r="D65" s="229" t="s">
        <v>7188</v>
      </c>
      <c r="E65" s="219" t="s">
        <v>7189</v>
      </c>
      <c r="F65" s="229" t="s">
        <v>7190</v>
      </c>
      <c r="G65" s="218" t="s">
        <v>7191</v>
      </c>
      <c r="H65" s="219" t="s">
        <v>4234</v>
      </c>
      <c r="I65" s="219">
        <v>33770</v>
      </c>
      <c r="J65" s="218" t="s">
        <v>1621</v>
      </c>
      <c r="K65" s="221" t="s">
        <v>3444</v>
      </c>
    </row>
    <row r="66" spans="1:11" ht="15">
      <c r="A66" s="218" t="s">
        <v>7167</v>
      </c>
      <c r="B66" s="219" t="s">
        <v>7168</v>
      </c>
      <c r="C66" s="222" t="s">
        <v>7192</v>
      </c>
      <c r="D66" s="223" t="s">
        <v>7193</v>
      </c>
      <c r="E66" s="219" t="s">
        <v>7194</v>
      </c>
      <c r="F66" s="223" t="s">
        <v>7195</v>
      </c>
      <c r="G66" s="218" t="s">
        <v>7196</v>
      </c>
      <c r="H66" s="219" t="s">
        <v>4234</v>
      </c>
      <c r="I66" s="219">
        <v>33511</v>
      </c>
      <c r="J66" s="218" t="s">
        <v>1621</v>
      </c>
      <c r="K66" s="221" t="s">
        <v>3444</v>
      </c>
    </row>
    <row r="67" spans="1:11" ht="15">
      <c r="A67" s="218" t="s">
        <v>7167</v>
      </c>
      <c r="B67" s="219" t="s">
        <v>7168</v>
      </c>
      <c r="C67" s="220" t="s">
        <v>7197</v>
      </c>
      <c r="D67" s="229" t="s">
        <v>7198</v>
      </c>
      <c r="E67" s="219" t="s">
        <v>7199</v>
      </c>
      <c r="F67" s="229" t="s">
        <v>7200</v>
      </c>
      <c r="G67" s="218" t="s">
        <v>7201</v>
      </c>
      <c r="H67" s="219" t="s">
        <v>4234</v>
      </c>
      <c r="I67" s="219">
        <v>33813</v>
      </c>
      <c r="J67" s="218" t="s">
        <v>1621</v>
      </c>
      <c r="K67" s="221" t="s">
        <v>3444</v>
      </c>
    </row>
    <row r="68" spans="1:11" ht="15">
      <c r="A68" s="218" t="s">
        <v>7167</v>
      </c>
      <c r="B68" s="219" t="s">
        <v>7168</v>
      </c>
      <c r="C68" s="222" t="s">
        <v>7202</v>
      </c>
      <c r="D68" s="224" t="s">
        <v>7203</v>
      </c>
      <c r="E68" s="219" t="s">
        <v>7204</v>
      </c>
      <c r="F68" s="223" t="s">
        <v>7205</v>
      </c>
      <c r="G68" s="218" t="s">
        <v>7173</v>
      </c>
      <c r="H68" s="219" t="s">
        <v>4234</v>
      </c>
      <c r="I68" s="219">
        <v>33710</v>
      </c>
      <c r="J68" s="218" t="s">
        <v>1621</v>
      </c>
      <c r="K68" s="221" t="s">
        <v>3444</v>
      </c>
    </row>
    <row r="69" spans="1:11" ht="15">
      <c r="A69" s="218" t="s">
        <v>7167</v>
      </c>
      <c r="B69" s="219" t="s">
        <v>7168</v>
      </c>
      <c r="C69" s="233" t="s">
        <v>7206</v>
      </c>
      <c r="D69" s="234" t="s">
        <v>7207</v>
      </c>
      <c r="E69" s="235" t="s">
        <v>7208</v>
      </c>
      <c r="F69" s="233" t="s">
        <v>7209</v>
      </c>
      <c r="G69" s="225" t="s">
        <v>7210</v>
      </c>
      <c r="H69" s="226" t="s">
        <v>4234</v>
      </c>
      <c r="I69" s="226">
        <v>33544</v>
      </c>
      <c r="J69" s="218" t="s">
        <v>1621</v>
      </c>
      <c r="K69" s="221" t="s">
        <v>3444</v>
      </c>
    </row>
    <row r="70" spans="1:11" ht="15">
      <c r="A70" s="218" t="s">
        <v>7167</v>
      </c>
      <c r="B70" s="219" t="s">
        <v>7168</v>
      </c>
      <c r="C70" s="231" t="s">
        <v>7211</v>
      </c>
      <c r="D70" s="224" t="s">
        <v>7212</v>
      </c>
      <c r="E70" s="219" t="s">
        <v>7213</v>
      </c>
      <c r="F70" s="224" t="s">
        <v>7214</v>
      </c>
      <c r="G70" s="218" t="s">
        <v>7215</v>
      </c>
      <c r="H70" s="219" t="s">
        <v>4234</v>
      </c>
      <c r="I70" s="219">
        <v>34655</v>
      </c>
      <c r="J70" s="218" t="s">
        <v>1621</v>
      </c>
      <c r="K70" s="221" t="s">
        <v>3444</v>
      </c>
    </row>
    <row r="71" spans="1:11" ht="15">
      <c r="A71" s="218" t="s">
        <v>7216</v>
      </c>
      <c r="B71" s="219" t="s">
        <v>7217</v>
      </c>
      <c r="C71" s="230" t="s">
        <v>7218</v>
      </c>
      <c r="D71" s="230" t="s">
        <v>7219</v>
      </c>
      <c r="E71" s="219" t="s">
        <v>7220</v>
      </c>
      <c r="F71" s="230" t="s">
        <v>7221</v>
      </c>
      <c r="G71" s="218" t="s">
        <v>7222</v>
      </c>
      <c r="H71" s="219" t="s">
        <v>4234</v>
      </c>
      <c r="I71" s="219">
        <v>32407</v>
      </c>
      <c r="J71" s="218" t="s">
        <v>1621</v>
      </c>
      <c r="K71" s="221" t="s">
        <v>3444</v>
      </c>
    </row>
    <row r="72" spans="1:11" ht="15">
      <c r="A72" s="218" t="s">
        <v>7216</v>
      </c>
      <c r="B72" s="219" t="s">
        <v>7217</v>
      </c>
      <c r="C72" s="222" t="s">
        <v>7223</v>
      </c>
      <c r="D72" s="223" t="s">
        <v>7224</v>
      </c>
      <c r="E72" s="219" t="s">
        <v>7225</v>
      </c>
      <c r="F72" s="223" t="s">
        <v>7226</v>
      </c>
      <c r="G72" s="218" t="s">
        <v>7227</v>
      </c>
      <c r="H72" s="219" t="s">
        <v>4234</v>
      </c>
      <c r="I72" s="219">
        <v>32309</v>
      </c>
      <c r="J72" s="218" t="s">
        <v>1621</v>
      </c>
      <c r="K72" s="221" t="s">
        <v>3444</v>
      </c>
    </row>
    <row r="73" spans="1:11" ht="15">
      <c r="A73" s="218" t="s">
        <v>7216</v>
      </c>
      <c r="B73" s="219" t="s">
        <v>7217</v>
      </c>
      <c r="C73" s="224" t="s">
        <v>7228</v>
      </c>
      <c r="D73" s="224" t="s">
        <v>7229</v>
      </c>
      <c r="E73" s="219" t="s">
        <v>7230</v>
      </c>
      <c r="F73" s="224" t="s">
        <v>7231</v>
      </c>
      <c r="G73" s="218" t="s">
        <v>7232</v>
      </c>
      <c r="H73" s="219" t="s">
        <v>4234</v>
      </c>
      <c r="I73" s="219">
        <v>32405</v>
      </c>
      <c r="J73" s="218" t="s">
        <v>1621</v>
      </c>
      <c r="K73" s="221" t="s">
        <v>3444</v>
      </c>
    </row>
    <row r="74" spans="1:11" ht="15">
      <c r="A74" s="218" t="s">
        <v>7061</v>
      </c>
      <c r="B74" s="219" t="s">
        <v>7062</v>
      </c>
      <c r="C74" s="222" t="s">
        <v>7233</v>
      </c>
      <c r="D74" s="223" t="s">
        <v>7234</v>
      </c>
      <c r="E74" s="219" t="s">
        <v>7235</v>
      </c>
      <c r="F74" s="223" t="s">
        <v>7236</v>
      </c>
      <c r="G74" s="218" t="s">
        <v>7237</v>
      </c>
      <c r="H74" s="219" t="s">
        <v>4234</v>
      </c>
      <c r="I74" s="219">
        <v>32541</v>
      </c>
      <c r="J74" s="218" t="s">
        <v>1621</v>
      </c>
      <c r="K74" s="221" t="s">
        <v>3444</v>
      </c>
    </row>
    <row r="75" spans="1:11" ht="15">
      <c r="A75" s="218" t="s">
        <v>7238</v>
      </c>
      <c r="B75" s="219" t="s">
        <v>7239</v>
      </c>
      <c r="C75" s="222" t="s">
        <v>7240</v>
      </c>
      <c r="D75" s="223" t="s">
        <v>7241</v>
      </c>
      <c r="E75" s="219" t="s">
        <v>7242</v>
      </c>
      <c r="F75" s="223" t="s">
        <v>7243</v>
      </c>
      <c r="G75" s="218" t="s">
        <v>7244</v>
      </c>
      <c r="H75" s="219" t="s">
        <v>4234</v>
      </c>
      <c r="I75" s="219">
        <v>32250</v>
      </c>
      <c r="J75" s="218" t="s">
        <v>1621</v>
      </c>
      <c r="K75" s="221" t="s">
        <v>3444</v>
      </c>
    </row>
    <row r="76" spans="1:11" ht="15">
      <c r="A76" s="218" t="s">
        <v>7238</v>
      </c>
      <c r="B76" s="219" t="s">
        <v>7239</v>
      </c>
      <c r="C76" s="222" t="s">
        <v>7245</v>
      </c>
      <c r="D76" s="223" t="s">
        <v>7246</v>
      </c>
      <c r="E76" s="219" t="s">
        <v>7247</v>
      </c>
      <c r="F76" s="223" t="s">
        <v>7248</v>
      </c>
      <c r="G76" s="218" t="s">
        <v>2328</v>
      </c>
      <c r="H76" s="219" t="s">
        <v>4234</v>
      </c>
      <c r="I76" s="219">
        <v>32223</v>
      </c>
      <c r="J76" s="218" t="s">
        <v>1621</v>
      </c>
      <c r="K76" s="221" t="s">
        <v>3444</v>
      </c>
    </row>
    <row r="77" spans="1:11" ht="15">
      <c r="A77" s="218" t="s">
        <v>7238</v>
      </c>
      <c r="B77" s="219" t="s">
        <v>7239</v>
      </c>
      <c r="C77" s="220" t="s">
        <v>7249</v>
      </c>
      <c r="D77" s="229" t="s">
        <v>7250</v>
      </c>
      <c r="E77" s="219" t="s">
        <v>7251</v>
      </c>
      <c r="F77" s="229" t="s">
        <v>7252</v>
      </c>
      <c r="G77" s="218" t="s">
        <v>3500</v>
      </c>
      <c r="H77" s="219" t="s">
        <v>4234</v>
      </c>
      <c r="I77" s="219">
        <v>32608</v>
      </c>
      <c r="J77" s="218" t="s">
        <v>1621</v>
      </c>
      <c r="K77" s="221" t="s">
        <v>3444</v>
      </c>
    </row>
    <row r="78" spans="1:11" ht="15">
      <c r="A78" s="218" t="s">
        <v>7238</v>
      </c>
      <c r="B78" s="219" t="s">
        <v>7239</v>
      </c>
      <c r="C78" s="222" t="s">
        <v>7253</v>
      </c>
      <c r="D78" s="224" t="s">
        <v>7254</v>
      </c>
      <c r="E78" s="219" t="s">
        <v>7255</v>
      </c>
      <c r="F78" s="223" t="s">
        <v>7256</v>
      </c>
      <c r="G78" s="218" t="s">
        <v>7257</v>
      </c>
      <c r="H78" s="219" t="s">
        <v>4234</v>
      </c>
      <c r="I78" s="219">
        <v>32176</v>
      </c>
      <c r="J78" s="218" t="s">
        <v>1621</v>
      </c>
      <c r="K78" s="221" t="s">
        <v>3444</v>
      </c>
    </row>
    <row r="79" spans="1:11" ht="15">
      <c r="A79" s="218" t="s">
        <v>7238</v>
      </c>
      <c r="B79" s="219" t="s">
        <v>7239</v>
      </c>
      <c r="C79" s="236" t="s">
        <v>7258</v>
      </c>
      <c r="D79" s="237" t="s">
        <v>7259</v>
      </c>
      <c r="E79" s="219"/>
      <c r="F79" s="236" t="s">
        <v>7260</v>
      </c>
      <c r="G79" s="218" t="s">
        <v>259</v>
      </c>
      <c r="H79" s="219" t="s">
        <v>4234</v>
      </c>
      <c r="I79" s="219">
        <v>32819</v>
      </c>
      <c r="J79" s="218" t="s">
        <v>1621</v>
      </c>
      <c r="K79" s="221" t="s">
        <v>3444</v>
      </c>
    </row>
    <row r="80" spans="1:11" ht="15">
      <c r="A80" s="218" t="s">
        <v>7238</v>
      </c>
      <c r="B80" s="219" t="s">
        <v>7239</v>
      </c>
      <c r="C80" s="222" t="s">
        <v>7261</v>
      </c>
      <c r="D80" s="223" t="s">
        <v>7262</v>
      </c>
      <c r="E80" s="219" t="s">
        <v>7263</v>
      </c>
      <c r="F80" s="223" t="s">
        <v>7264</v>
      </c>
      <c r="G80" s="218" t="s">
        <v>7265</v>
      </c>
      <c r="H80" s="219" t="s">
        <v>4234</v>
      </c>
      <c r="I80" s="219">
        <v>34474</v>
      </c>
      <c r="J80" s="218" t="s">
        <v>1621</v>
      </c>
      <c r="K80" s="221" t="s">
        <v>3444</v>
      </c>
    </row>
    <row r="81" spans="1:11" ht="15">
      <c r="A81" s="218" t="s">
        <v>7238</v>
      </c>
      <c r="B81" s="219" t="s">
        <v>7239</v>
      </c>
      <c r="C81" s="222" t="s">
        <v>7266</v>
      </c>
      <c r="D81" s="223" t="s">
        <v>7267</v>
      </c>
      <c r="E81" s="219" t="s">
        <v>7268</v>
      </c>
      <c r="F81" s="223" t="s">
        <v>7269</v>
      </c>
      <c r="G81" s="218" t="s">
        <v>259</v>
      </c>
      <c r="H81" s="219" t="s">
        <v>4234</v>
      </c>
      <c r="I81" s="219">
        <v>32819</v>
      </c>
      <c r="J81" s="218" t="s">
        <v>1621</v>
      </c>
      <c r="K81" s="221" t="s">
        <v>3444</v>
      </c>
    </row>
    <row r="82" spans="1:11" ht="15">
      <c r="A82" s="218" t="s">
        <v>7238</v>
      </c>
      <c r="B82" s="219" t="s">
        <v>7239</v>
      </c>
      <c r="C82" s="222" t="s">
        <v>7270</v>
      </c>
      <c r="D82" s="223" t="s">
        <v>7271</v>
      </c>
      <c r="E82" s="219" t="s">
        <v>7272</v>
      </c>
      <c r="F82" s="223" t="s">
        <v>7273</v>
      </c>
      <c r="G82" s="218" t="s">
        <v>7274</v>
      </c>
      <c r="H82" s="219" t="s">
        <v>4234</v>
      </c>
      <c r="I82" s="219">
        <v>32750</v>
      </c>
      <c r="J82" s="218" t="s">
        <v>1621</v>
      </c>
      <c r="K82" s="221" t="s">
        <v>3444</v>
      </c>
    </row>
    <row r="83" spans="1:11" ht="15">
      <c r="A83" s="218" t="s">
        <v>7238</v>
      </c>
      <c r="B83" s="219" t="s">
        <v>7239</v>
      </c>
      <c r="C83" s="222" t="s">
        <v>7275</v>
      </c>
      <c r="D83" s="222" t="s">
        <v>7276</v>
      </c>
      <c r="E83" s="219"/>
      <c r="F83" s="222" t="s">
        <v>7277</v>
      </c>
      <c r="G83" s="218" t="s">
        <v>7278</v>
      </c>
      <c r="H83" s="219" t="s">
        <v>4234</v>
      </c>
      <c r="I83" s="219">
        <v>32162</v>
      </c>
      <c r="J83" s="218" t="s">
        <v>1621</v>
      </c>
      <c r="K83" s="221" t="s">
        <v>3444</v>
      </c>
    </row>
    <row r="84" spans="1:11" ht="15">
      <c r="A84" s="218" t="s">
        <v>7238</v>
      </c>
      <c r="B84" s="219" t="s">
        <v>7239</v>
      </c>
      <c r="C84" s="222" t="s">
        <v>7279</v>
      </c>
      <c r="D84" s="222" t="s">
        <v>7280</v>
      </c>
      <c r="E84" s="219"/>
      <c r="F84" s="222" t="s">
        <v>7281</v>
      </c>
      <c r="G84" s="218" t="s">
        <v>7282</v>
      </c>
      <c r="H84" s="219" t="s">
        <v>4234</v>
      </c>
      <c r="I84" s="219">
        <v>34787</v>
      </c>
      <c r="J84" s="218" t="s">
        <v>1621</v>
      </c>
      <c r="K84" s="221" t="s">
        <v>3444</v>
      </c>
    </row>
    <row r="85" spans="1:11" ht="15">
      <c r="A85" s="218" t="s">
        <v>7238</v>
      </c>
      <c r="B85" s="219" t="s">
        <v>7239</v>
      </c>
      <c r="C85" s="222" t="s">
        <v>7283</v>
      </c>
      <c r="D85" s="222" t="s">
        <v>7284</v>
      </c>
      <c r="E85" s="219" t="s">
        <v>7285</v>
      </c>
      <c r="F85" s="222" t="s">
        <v>7286</v>
      </c>
      <c r="G85" s="218" t="s">
        <v>7287</v>
      </c>
      <c r="H85" s="219" t="s">
        <v>4234</v>
      </c>
      <c r="I85" s="219">
        <v>34741</v>
      </c>
      <c r="J85" s="218" t="s">
        <v>1621</v>
      </c>
      <c r="K85" s="221" t="s">
        <v>3444</v>
      </c>
    </row>
    <row r="86" spans="1:11" ht="15">
      <c r="A86" s="218" t="s">
        <v>7072</v>
      </c>
      <c r="B86" s="219" t="s">
        <v>7073</v>
      </c>
      <c r="C86" s="220" t="s">
        <v>7288</v>
      </c>
      <c r="D86" s="220" t="s">
        <v>7289</v>
      </c>
      <c r="E86" s="219"/>
      <c r="F86" s="220" t="s">
        <v>7290</v>
      </c>
      <c r="G86" s="218" t="s">
        <v>3354</v>
      </c>
      <c r="H86" s="219" t="s">
        <v>4234</v>
      </c>
      <c r="I86" s="219">
        <v>34102</v>
      </c>
      <c r="J86" s="218" t="s">
        <v>1621</v>
      </c>
      <c r="K86" s="221" t="s">
        <v>3444</v>
      </c>
    </row>
    <row r="87" spans="1:11" ht="15">
      <c r="A87" s="218" t="s">
        <v>7072</v>
      </c>
      <c r="B87" s="219" t="s">
        <v>7073</v>
      </c>
      <c r="C87" s="220" t="s">
        <v>7291</v>
      </c>
      <c r="D87" s="220" t="s">
        <v>7292</v>
      </c>
      <c r="E87" s="219" t="s">
        <v>7293</v>
      </c>
      <c r="F87" s="220" t="s">
        <v>7294</v>
      </c>
      <c r="G87" s="218" t="s">
        <v>7295</v>
      </c>
      <c r="H87" s="219" t="s">
        <v>4234</v>
      </c>
      <c r="I87" s="219">
        <v>33991</v>
      </c>
      <c r="J87" s="218" t="s">
        <v>1621</v>
      </c>
      <c r="K87" s="221" t="s">
        <v>3444</v>
      </c>
    </row>
    <row r="88" spans="1:11" ht="15">
      <c r="A88" s="218" t="s">
        <v>7072</v>
      </c>
      <c r="B88" s="219" t="s">
        <v>7073</v>
      </c>
      <c r="C88" s="238" t="s">
        <v>7296</v>
      </c>
      <c r="D88" s="229" t="s">
        <v>7297</v>
      </c>
      <c r="E88" s="219" t="s">
        <v>7298</v>
      </c>
      <c r="F88" s="220" t="s">
        <v>7299</v>
      </c>
      <c r="G88" s="218" t="s">
        <v>7140</v>
      </c>
      <c r="H88" s="219" t="s">
        <v>4234</v>
      </c>
      <c r="I88" s="219">
        <v>34231</v>
      </c>
      <c r="J88" s="218" t="s">
        <v>1621</v>
      </c>
      <c r="K88" s="221" t="s">
        <v>3444</v>
      </c>
    </row>
    <row r="89" spans="1:11" ht="15">
      <c r="A89" s="218" t="s">
        <v>7072</v>
      </c>
      <c r="B89" s="219" t="s">
        <v>7073</v>
      </c>
      <c r="C89" s="220" t="s">
        <v>7300</v>
      </c>
      <c r="D89" s="229" t="s">
        <v>7301</v>
      </c>
      <c r="E89" s="219" t="s">
        <v>7302</v>
      </c>
      <c r="F89" s="229" t="s">
        <v>7303</v>
      </c>
      <c r="G89" s="218" t="s">
        <v>1639</v>
      </c>
      <c r="H89" s="219" t="s">
        <v>4234</v>
      </c>
      <c r="I89" s="219">
        <v>33912</v>
      </c>
      <c r="J89" s="218" t="s">
        <v>1621</v>
      </c>
      <c r="K89" s="221" t="s">
        <v>3444</v>
      </c>
    </row>
    <row r="90" spans="1:11" ht="15">
      <c r="A90" s="218" t="s">
        <v>7072</v>
      </c>
      <c r="B90" s="219" t="s">
        <v>7073</v>
      </c>
      <c r="C90" s="222" t="s">
        <v>7304</v>
      </c>
      <c r="D90" s="223" t="s">
        <v>7305</v>
      </c>
      <c r="E90" s="219" t="s">
        <v>7306</v>
      </c>
      <c r="F90" s="223" t="s">
        <v>7307</v>
      </c>
      <c r="G90" s="218" t="s">
        <v>7308</v>
      </c>
      <c r="H90" s="219" t="s">
        <v>4234</v>
      </c>
      <c r="I90" s="219">
        <v>34134</v>
      </c>
      <c r="J90" s="218" t="s">
        <v>1621</v>
      </c>
      <c r="K90" s="221" t="s">
        <v>3444</v>
      </c>
    </row>
    <row r="91" spans="1:11" ht="15">
      <c r="A91" s="218" t="s">
        <v>7072</v>
      </c>
      <c r="B91" s="219" t="s">
        <v>7073</v>
      </c>
      <c r="C91" s="231" t="s">
        <v>7309</v>
      </c>
      <c r="D91" s="223" t="s">
        <v>7310</v>
      </c>
      <c r="E91" s="219" t="s">
        <v>7311</v>
      </c>
      <c r="F91" s="223" t="s">
        <v>7312</v>
      </c>
      <c r="G91" s="218" t="s">
        <v>7022</v>
      </c>
      <c r="H91" s="219" t="s">
        <v>4234</v>
      </c>
      <c r="I91" s="219">
        <v>32504</v>
      </c>
      <c r="J91" s="218" t="s">
        <v>1621</v>
      </c>
      <c r="K91" s="221" t="s">
        <v>3444</v>
      </c>
    </row>
    <row r="92" spans="1:11" ht="15">
      <c r="A92" s="218" t="s">
        <v>7216</v>
      </c>
      <c r="B92" s="219" t="s">
        <v>7217</v>
      </c>
      <c r="C92" s="220" t="s">
        <v>7313</v>
      </c>
      <c r="D92" s="220" t="s">
        <v>7314</v>
      </c>
      <c r="E92" s="219" t="s">
        <v>7315</v>
      </c>
      <c r="F92" s="220" t="s">
        <v>7316</v>
      </c>
      <c r="G92" s="218" t="s">
        <v>2333</v>
      </c>
      <c r="H92" s="219" t="s">
        <v>4235</v>
      </c>
      <c r="I92" s="219">
        <v>31405</v>
      </c>
      <c r="J92" s="218" t="s">
        <v>2335</v>
      </c>
      <c r="K92" s="221" t="s">
        <v>5874</v>
      </c>
    </row>
    <row r="93" spans="1:11" ht="15">
      <c r="A93" s="218" t="s">
        <v>7216</v>
      </c>
      <c r="B93" s="219" t="s">
        <v>7217</v>
      </c>
      <c r="C93" s="224"/>
      <c r="D93" s="229" t="s">
        <v>7317</v>
      </c>
      <c r="E93" s="219" t="s">
        <v>7318</v>
      </c>
      <c r="F93" s="229" t="s">
        <v>7319</v>
      </c>
      <c r="G93" s="218" t="s">
        <v>1715</v>
      </c>
      <c r="H93" s="219" t="s">
        <v>4235</v>
      </c>
      <c r="I93" s="219">
        <v>30909</v>
      </c>
      <c r="J93" s="218" t="s">
        <v>2335</v>
      </c>
      <c r="K93" s="221" t="s">
        <v>5874</v>
      </c>
    </row>
    <row r="94" spans="1:11" ht="15">
      <c r="A94" s="218" t="s">
        <v>7216</v>
      </c>
      <c r="B94" s="219" t="s">
        <v>7217</v>
      </c>
      <c r="C94" s="222" t="s">
        <v>7320</v>
      </c>
      <c r="D94" s="223" t="s">
        <v>7321</v>
      </c>
      <c r="E94" s="219" t="s">
        <v>7322</v>
      </c>
      <c r="F94" s="223" t="s">
        <v>7323</v>
      </c>
      <c r="G94" s="218" t="s">
        <v>7324</v>
      </c>
      <c r="H94" s="219" t="s">
        <v>4235</v>
      </c>
      <c r="I94" s="219">
        <v>31522</v>
      </c>
      <c r="J94" s="218" t="s">
        <v>2335</v>
      </c>
      <c r="K94" s="221" t="s">
        <v>5874</v>
      </c>
    </row>
    <row r="95" spans="1:11" ht="15">
      <c r="A95" s="218" t="s">
        <v>7061</v>
      </c>
      <c r="B95" s="219" t="s">
        <v>7062</v>
      </c>
      <c r="C95" s="222" t="s">
        <v>7325</v>
      </c>
      <c r="D95" s="223" t="s">
        <v>7326</v>
      </c>
      <c r="E95" s="219" t="s">
        <v>7327</v>
      </c>
      <c r="F95" s="223" t="s">
        <v>7328</v>
      </c>
      <c r="G95" s="218" t="s">
        <v>7329</v>
      </c>
      <c r="H95" s="219" t="s">
        <v>4235</v>
      </c>
      <c r="I95" s="219">
        <v>31210</v>
      </c>
      <c r="J95" s="218" t="s">
        <v>2335</v>
      </c>
      <c r="K95" s="221" t="s">
        <v>5874</v>
      </c>
    </row>
    <row r="96" spans="1:11" ht="15">
      <c r="A96" s="218" t="s">
        <v>7061</v>
      </c>
      <c r="B96" s="219" t="s">
        <v>7062</v>
      </c>
      <c r="C96" s="222" t="s">
        <v>7330</v>
      </c>
      <c r="D96" s="223" t="s">
        <v>7331</v>
      </c>
      <c r="E96" s="219" t="s">
        <v>7332</v>
      </c>
      <c r="F96" s="223" t="s">
        <v>7333</v>
      </c>
      <c r="G96" s="218" t="s">
        <v>1729</v>
      </c>
      <c r="H96" s="219" t="s">
        <v>4235</v>
      </c>
      <c r="I96" s="219">
        <v>30519</v>
      </c>
      <c r="J96" s="218" t="s">
        <v>2335</v>
      </c>
      <c r="K96" s="221" t="s">
        <v>5874</v>
      </c>
    </row>
    <row r="97" spans="1:11" ht="15">
      <c r="A97" s="218" t="s">
        <v>7061</v>
      </c>
      <c r="B97" s="219" t="s">
        <v>7062</v>
      </c>
      <c r="C97" s="222" t="s">
        <v>7334</v>
      </c>
      <c r="D97" s="223" t="s">
        <v>7335</v>
      </c>
      <c r="E97" s="219" t="s">
        <v>7336</v>
      </c>
      <c r="F97" s="223" t="s">
        <v>7337</v>
      </c>
      <c r="G97" s="218" t="s">
        <v>1736</v>
      </c>
      <c r="H97" s="219" t="s">
        <v>4235</v>
      </c>
      <c r="I97" s="219">
        <v>30005</v>
      </c>
      <c r="J97" s="218" t="s">
        <v>2335</v>
      </c>
      <c r="K97" s="221" t="s">
        <v>5874</v>
      </c>
    </row>
    <row r="98" spans="1:11" ht="15">
      <c r="A98" s="218" t="s">
        <v>7061</v>
      </c>
      <c r="B98" s="219" t="s">
        <v>7062</v>
      </c>
      <c r="C98" s="222" t="s">
        <v>7338</v>
      </c>
      <c r="D98" s="223" t="s">
        <v>7339</v>
      </c>
      <c r="E98" s="219" t="s">
        <v>7340</v>
      </c>
      <c r="F98" s="223" t="s">
        <v>7341</v>
      </c>
      <c r="G98" s="218" t="s">
        <v>7342</v>
      </c>
      <c r="H98" s="219" t="s">
        <v>4235</v>
      </c>
      <c r="I98" s="219">
        <v>30078</v>
      </c>
      <c r="J98" s="218" t="s">
        <v>2335</v>
      </c>
      <c r="K98" s="221" t="s">
        <v>5874</v>
      </c>
    </row>
    <row r="99" spans="1:11" ht="15">
      <c r="A99" s="218" t="s">
        <v>7343</v>
      </c>
      <c r="B99" s="219" t="s">
        <v>7344</v>
      </c>
      <c r="C99" s="220" t="s">
        <v>7345</v>
      </c>
      <c r="D99" s="220" t="s">
        <v>7346</v>
      </c>
      <c r="E99" s="219" t="s">
        <v>7347</v>
      </c>
      <c r="F99" s="220" t="s">
        <v>7348</v>
      </c>
      <c r="G99" s="218" t="s">
        <v>1747</v>
      </c>
      <c r="H99" s="219" t="s">
        <v>4236</v>
      </c>
      <c r="I99" s="219">
        <v>50266</v>
      </c>
      <c r="J99" s="218" t="s">
        <v>262</v>
      </c>
      <c r="K99" s="221" t="s">
        <v>5899</v>
      </c>
    </row>
    <row r="100" spans="1:11" ht="15">
      <c r="A100" s="218" t="s">
        <v>7349</v>
      </c>
      <c r="B100" s="219" t="s">
        <v>7350</v>
      </c>
      <c r="C100" s="220" t="s">
        <v>7351</v>
      </c>
      <c r="D100" s="220" t="s">
        <v>7352</v>
      </c>
      <c r="E100" s="219" t="s">
        <v>7353</v>
      </c>
      <c r="F100" s="220" t="s">
        <v>7354</v>
      </c>
      <c r="G100" s="218" t="s">
        <v>1755</v>
      </c>
      <c r="H100" s="219" t="s">
        <v>4267</v>
      </c>
      <c r="I100" s="219">
        <v>83702</v>
      </c>
      <c r="J100" s="218" t="s">
        <v>5902</v>
      </c>
      <c r="K100" s="221" t="s">
        <v>5904</v>
      </c>
    </row>
    <row r="101" spans="1:11" ht="15">
      <c r="A101" s="218" t="s">
        <v>7355</v>
      </c>
      <c r="B101" s="219" t="s">
        <v>7356</v>
      </c>
      <c r="C101" s="222" t="s">
        <v>7357</v>
      </c>
      <c r="D101" s="223" t="s">
        <v>7358</v>
      </c>
      <c r="E101" s="219" t="s">
        <v>7359</v>
      </c>
      <c r="F101" s="223" t="s">
        <v>7360</v>
      </c>
      <c r="G101" s="218" t="s">
        <v>7361</v>
      </c>
      <c r="H101" s="219" t="s">
        <v>4237</v>
      </c>
      <c r="I101" s="219">
        <v>60102</v>
      </c>
      <c r="J101" s="218" t="s">
        <v>264</v>
      </c>
      <c r="K101" s="221" t="s">
        <v>5648</v>
      </c>
    </row>
    <row r="102" spans="1:11" ht="15">
      <c r="A102" s="218" t="s">
        <v>7355</v>
      </c>
      <c r="B102" s="219" t="s">
        <v>7356</v>
      </c>
      <c r="C102" s="220" t="s">
        <v>7362</v>
      </c>
      <c r="D102" s="229" t="s">
        <v>7363</v>
      </c>
      <c r="E102" s="219" t="s">
        <v>7364</v>
      </c>
      <c r="F102" s="229" t="s">
        <v>7365</v>
      </c>
      <c r="G102" s="218" t="s">
        <v>3162</v>
      </c>
      <c r="H102" s="219" t="s">
        <v>4237</v>
      </c>
      <c r="I102" s="219">
        <v>60193</v>
      </c>
      <c r="J102" s="218" t="s">
        <v>264</v>
      </c>
      <c r="K102" s="221" t="s">
        <v>5648</v>
      </c>
    </row>
    <row r="103" spans="1:11" ht="15">
      <c r="A103" s="218" t="s">
        <v>7355</v>
      </c>
      <c r="B103" s="219" t="s">
        <v>7356</v>
      </c>
      <c r="C103" s="224" t="s">
        <v>7366</v>
      </c>
      <c r="D103" s="224" t="s">
        <v>7367</v>
      </c>
      <c r="E103" s="219" t="s">
        <v>7368</v>
      </c>
      <c r="F103" s="224" t="s">
        <v>7369</v>
      </c>
      <c r="G103" s="218" t="s">
        <v>3355</v>
      </c>
      <c r="H103" s="219" t="s">
        <v>4237</v>
      </c>
      <c r="I103" s="219">
        <v>60077</v>
      </c>
      <c r="J103" s="218" t="s">
        <v>264</v>
      </c>
      <c r="K103" s="221" t="s">
        <v>5648</v>
      </c>
    </row>
    <row r="104" spans="1:11" ht="15">
      <c r="A104" s="218" t="s">
        <v>7355</v>
      </c>
      <c r="B104" s="219" t="s">
        <v>7356</v>
      </c>
      <c r="C104" s="222" t="s">
        <v>7370</v>
      </c>
      <c r="D104" s="223" t="s">
        <v>7371</v>
      </c>
      <c r="E104" s="223" t="s">
        <v>7372</v>
      </c>
      <c r="F104" s="239" t="s">
        <v>7373</v>
      </c>
      <c r="G104" s="218" t="s">
        <v>7374</v>
      </c>
      <c r="H104" s="219" t="s">
        <v>4238</v>
      </c>
      <c r="I104" s="219">
        <v>46545</v>
      </c>
      <c r="J104" s="218" t="s">
        <v>264</v>
      </c>
      <c r="K104" s="221" t="s">
        <v>5648</v>
      </c>
    </row>
    <row r="105" spans="1:11" ht="15">
      <c r="A105" s="218" t="s">
        <v>7375</v>
      </c>
      <c r="B105" s="219" t="s">
        <v>7376</v>
      </c>
      <c r="C105" s="222" t="s">
        <v>7377</v>
      </c>
      <c r="D105" s="223" t="s">
        <v>7378</v>
      </c>
      <c r="E105" s="219" t="s">
        <v>7379</v>
      </c>
      <c r="F105" s="223" t="s">
        <v>7380</v>
      </c>
      <c r="G105" s="218" t="s">
        <v>3503</v>
      </c>
      <c r="H105" s="219" t="s">
        <v>4238</v>
      </c>
      <c r="I105" s="219">
        <v>46142</v>
      </c>
      <c r="J105" s="218" t="s">
        <v>264</v>
      </c>
      <c r="K105" s="221" t="s">
        <v>5648</v>
      </c>
    </row>
    <row r="106" spans="1:11" ht="15">
      <c r="A106" s="218" t="s">
        <v>7375</v>
      </c>
      <c r="B106" s="219" t="s">
        <v>7376</v>
      </c>
      <c r="C106" s="240" t="s">
        <v>7381</v>
      </c>
      <c r="D106" s="223" t="s">
        <v>7382</v>
      </c>
      <c r="E106" s="219" t="s">
        <v>7383</v>
      </c>
      <c r="F106" s="229" t="s">
        <v>7384</v>
      </c>
      <c r="G106" s="218" t="s">
        <v>266</v>
      </c>
      <c r="H106" s="219" t="s">
        <v>4238</v>
      </c>
      <c r="I106" s="219">
        <v>46250</v>
      </c>
      <c r="J106" s="218" t="s">
        <v>264</v>
      </c>
      <c r="K106" s="221" t="s">
        <v>5648</v>
      </c>
    </row>
    <row r="107" spans="1:11" ht="15">
      <c r="A107" s="218" t="s">
        <v>7054</v>
      </c>
      <c r="B107" s="219" t="s">
        <v>7055</v>
      </c>
      <c r="C107" s="220" t="s">
        <v>7385</v>
      </c>
      <c r="D107" s="220" t="s">
        <v>7386</v>
      </c>
      <c r="E107" s="219" t="s">
        <v>7387</v>
      </c>
      <c r="F107" s="220" t="s">
        <v>7388</v>
      </c>
      <c r="G107" s="218" t="s">
        <v>7389</v>
      </c>
      <c r="H107" s="219" t="s">
        <v>4238</v>
      </c>
      <c r="I107" s="219">
        <v>47715</v>
      </c>
      <c r="J107" s="218" t="s">
        <v>264</v>
      </c>
      <c r="K107" s="221" t="s">
        <v>5648</v>
      </c>
    </row>
    <row r="108" spans="1:11" ht="15">
      <c r="A108" s="218" t="s">
        <v>7083</v>
      </c>
      <c r="B108" s="219" t="s">
        <v>7084</v>
      </c>
      <c r="C108" s="230" t="s">
        <v>7390</v>
      </c>
      <c r="D108" s="230" t="s">
        <v>7391</v>
      </c>
      <c r="E108" s="219" t="s">
        <v>7392</v>
      </c>
      <c r="F108" s="230" t="s">
        <v>7393</v>
      </c>
      <c r="G108" s="218" t="s">
        <v>7394</v>
      </c>
      <c r="H108" s="219" t="s">
        <v>5906</v>
      </c>
      <c r="I108" s="219">
        <v>66224</v>
      </c>
      <c r="J108" s="218" t="s">
        <v>727</v>
      </c>
      <c r="K108" s="221" t="s">
        <v>728</v>
      </c>
    </row>
    <row r="109" spans="1:11" ht="15">
      <c r="A109" s="218" t="s">
        <v>7083</v>
      </c>
      <c r="B109" s="219" t="s">
        <v>7084</v>
      </c>
      <c r="C109" s="224" t="s">
        <v>7395</v>
      </c>
      <c r="D109" s="224" t="s">
        <v>7396</v>
      </c>
      <c r="E109" s="219" t="s">
        <v>7397</v>
      </c>
      <c r="F109" s="224" t="s">
        <v>7398</v>
      </c>
      <c r="G109" s="218" t="s">
        <v>1808</v>
      </c>
      <c r="H109" s="219" t="s">
        <v>5906</v>
      </c>
      <c r="I109" s="219"/>
      <c r="J109" s="218" t="s">
        <v>727</v>
      </c>
      <c r="K109" s="221" t="s">
        <v>728</v>
      </c>
    </row>
    <row r="110" spans="1:11" ht="15">
      <c r="A110" s="218" t="s">
        <v>7375</v>
      </c>
      <c r="B110" s="219" t="s">
        <v>7376</v>
      </c>
      <c r="C110" s="222" t="s">
        <v>7399</v>
      </c>
      <c r="D110" s="223" t="s">
        <v>7400</v>
      </c>
      <c r="E110" s="219" t="s">
        <v>7401</v>
      </c>
      <c r="F110" s="223" t="s">
        <v>7402</v>
      </c>
      <c r="G110" s="218" t="s">
        <v>7403</v>
      </c>
      <c r="H110" s="219" t="s">
        <v>4258</v>
      </c>
      <c r="I110" s="219">
        <v>41017</v>
      </c>
      <c r="J110" s="218" t="s">
        <v>223</v>
      </c>
      <c r="K110" s="221" t="s">
        <v>730</v>
      </c>
    </row>
    <row r="111" spans="1:11" ht="15">
      <c r="A111" s="218" t="s">
        <v>7375</v>
      </c>
      <c r="B111" s="219" t="s">
        <v>7376</v>
      </c>
      <c r="C111" s="222" t="s">
        <v>7404</v>
      </c>
      <c r="D111" s="223" t="s">
        <v>7405</v>
      </c>
      <c r="E111" s="219" t="s">
        <v>7406</v>
      </c>
      <c r="F111" s="223" t="s">
        <v>7407</v>
      </c>
      <c r="G111" s="218" t="s">
        <v>1813</v>
      </c>
      <c r="H111" s="219" t="s">
        <v>4258</v>
      </c>
      <c r="I111" s="219">
        <v>40509</v>
      </c>
      <c r="J111" s="218" t="s">
        <v>223</v>
      </c>
      <c r="K111" s="221" t="s">
        <v>730</v>
      </c>
    </row>
    <row r="112" spans="1:11" ht="15">
      <c r="A112" s="218" t="s">
        <v>7054</v>
      </c>
      <c r="B112" s="219" t="s">
        <v>7055</v>
      </c>
      <c r="C112" s="220" t="s">
        <v>7408</v>
      </c>
      <c r="D112" s="220" t="s">
        <v>7409</v>
      </c>
      <c r="E112" s="219" t="s">
        <v>7410</v>
      </c>
      <c r="F112" s="220" t="s">
        <v>7411</v>
      </c>
      <c r="G112" s="218" t="s">
        <v>268</v>
      </c>
      <c r="H112" s="219" t="s">
        <v>4258</v>
      </c>
      <c r="I112" s="219">
        <v>70222</v>
      </c>
      <c r="J112" s="218" t="s">
        <v>223</v>
      </c>
      <c r="K112" s="221" t="s">
        <v>730</v>
      </c>
    </row>
    <row r="113" spans="1:11" ht="15">
      <c r="A113" s="218" t="s">
        <v>7072</v>
      </c>
      <c r="B113" s="219" t="s">
        <v>7073</v>
      </c>
      <c r="C113" s="220" t="s">
        <v>7412</v>
      </c>
      <c r="D113" s="229" t="s">
        <v>7413</v>
      </c>
      <c r="E113" s="219" t="s">
        <v>7414</v>
      </c>
      <c r="F113" s="229" t="s">
        <v>7415</v>
      </c>
      <c r="G113" s="218" t="s">
        <v>3416</v>
      </c>
      <c r="H113" s="219" t="s">
        <v>4239</v>
      </c>
      <c r="I113" s="219">
        <v>70809</v>
      </c>
      <c r="J113" s="218" t="s">
        <v>3417</v>
      </c>
      <c r="K113" s="221" t="s">
        <v>5658</v>
      </c>
    </row>
    <row r="114" spans="1:11" ht="15">
      <c r="A114" s="218" t="s">
        <v>7072</v>
      </c>
      <c r="B114" s="219" t="s">
        <v>7073</v>
      </c>
      <c r="C114" s="224" t="s">
        <v>7416</v>
      </c>
      <c r="D114" s="224" t="s">
        <v>7417</v>
      </c>
      <c r="E114" s="219" t="s">
        <v>7418</v>
      </c>
      <c r="F114" s="224" t="s">
        <v>7419</v>
      </c>
      <c r="G114" s="218" t="s">
        <v>7023</v>
      </c>
      <c r="H114" s="219" t="s">
        <v>4239</v>
      </c>
      <c r="I114" s="219">
        <v>70508</v>
      </c>
      <c r="J114" s="218" t="s">
        <v>3417</v>
      </c>
      <c r="K114" s="221" t="s">
        <v>5658</v>
      </c>
    </row>
    <row r="115" spans="1:11" ht="15">
      <c r="A115" s="218" t="s">
        <v>7072</v>
      </c>
      <c r="B115" s="219" t="s">
        <v>7073</v>
      </c>
      <c r="C115" s="238" t="s">
        <v>7420</v>
      </c>
      <c r="D115" s="220" t="s">
        <v>7421</v>
      </c>
      <c r="E115" s="219" t="s">
        <v>7422</v>
      </c>
      <c r="F115" s="220" t="s">
        <v>7423</v>
      </c>
      <c r="G115" s="218" t="s">
        <v>7424</v>
      </c>
      <c r="H115" s="219" t="s">
        <v>4239</v>
      </c>
      <c r="I115" s="219">
        <v>70433</v>
      </c>
      <c r="J115" s="218" t="s">
        <v>3417</v>
      </c>
      <c r="K115" s="221" t="s">
        <v>5658</v>
      </c>
    </row>
    <row r="116" spans="1:11" ht="15">
      <c r="A116" s="218" t="s">
        <v>7425</v>
      </c>
      <c r="B116" s="219" t="s">
        <v>7426</v>
      </c>
      <c r="C116" s="222" t="s">
        <v>7427</v>
      </c>
      <c r="D116" s="223" t="s">
        <v>7428</v>
      </c>
      <c r="E116" s="219" t="s">
        <v>7429</v>
      </c>
      <c r="F116" s="223" t="s">
        <v>7430</v>
      </c>
      <c r="G116" s="218" t="s">
        <v>7431</v>
      </c>
      <c r="H116" s="219" t="s">
        <v>4241</v>
      </c>
      <c r="I116" s="219">
        <v>21117</v>
      </c>
      <c r="J116" s="218" t="s">
        <v>5672</v>
      </c>
      <c r="K116" s="221" t="s">
        <v>5865</v>
      </c>
    </row>
    <row r="117" spans="1:11" ht="15">
      <c r="A117" s="218" t="s">
        <v>7432</v>
      </c>
      <c r="B117" s="219" t="s">
        <v>7433</v>
      </c>
      <c r="C117" s="222"/>
      <c r="D117" s="222" t="s">
        <v>7434</v>
      </c>
      <c r="E117" s="219" t="s">
        <v>7435</v>
      </c>
      <c r="F117" s="222" t="s">
        <v>7436</v>
      </c>
      <c r="G117" s="218" t="s">
        <v>7437</v>
      </c>
      <c r="H117" s="219" t="s">
        <v>4241</v>
      </c>
      <c r="I117" s="219">
        <v>21061</v>
      </c>
      <c r="J117" s="218" t="s">
        <v>5672</v>
      </c>
      <c r="K117" s="221" t="s">
        <v>5865</v>
      </c>
    </row>
    <row r="118" spans="1:11" ht="15">
      <c r="A118" s="218" t="s">
        <v>7432</v>
      </c>
      <c r="B118" s="219" t="s">
        <v>7433</v>
      </c>
      <c r="C118" s="222" t="s">
        <v>7438</v>
      </c>
      <c r="D118" s="222" t="s">
        <v>7439</v>
      </c>
      <c r="E118" s="219" t="s">
        <v>7440</v>
      </c>
      <c r="F118" s="222" t="s">
        <v>7441</v>
      </c>
      <c r="G118" s="218" t="s">
        <v>7442</v>
      </c>
      <c r="H118" s="219" t="s">
        <v>4241</v>
      </c>
      <c r="I118" s="219">
        <v>20878</v>
      </c>
      <c r="J118" s="218" t="s">
        <v>5672</v>
      </c>
      <c r="K118" s="221" t="s">
        <v>5865</v>
      </c>
    </row>
    <row r="119" spans="1:11" ht="15">
      <c r="A119" s="218" t="s">
        <v>7432</v>
      </c>
      <c r="B119" s="219" t="s">
        <v>7433</v>
      </c>
      <c r="C119" s="222" t="s">
        <v>7443</v>
      </c>
      <c r="D119" s="222" t="s">
        <v>7444</v>
      </c>
      <c r="E119" s="219" t="s">
        <v>7445</v>
      </c>
      <c r="F119" s="222" t="s">
        <v>7446</v>
      </c>
      <c r="G119" s="218" t="s">
        <v>7447</v>
      </c>
      <c r="H119" s="219" t="s">
        <v>4241</v>
      </c>
      <c r="I119" s="219">
        <v>21702</v>
      </c>
      <c r="J119" s="218" t="s">
        <v>5672</v>
      </c>
      <c r="K119" s="221" t="s">
        <v>5865</v>
      </c>
    </row>
    <row r="120" spans="1:11" ht="15">
      <c r="A120" s="218" t="s">
        <v>7432</v>
      </c>
      <c r="B120" s="219" t="s">
        <v>7433</v>
      </c>
      <c r="C120" s="222" t="s">
        <v>7448</v>
      </c>
      <c r="D120" s="222" t="s">
        <v>7449</v>
      </c>
      <c r="E120" s="219" t="s">
        <v>7450</v>
      </c>
      <c r="F120" s="222" t="s">
        <v>7451</v>
      </c>
      <c r="G120" s="218" t="s">
        <v>7452</v>
      </c>
      <c r="H120" s="219" t="s">
        <v>4241</v>
      </c>
      <c r="I120" s="219">
        <v>21014</v>
      </c>
      <c r="J120" s="218" t="s">
        <v>5672</v>
      </c>
      <c r="K120" s="221" t="s">
        <v>5865</v>
      </c>
    </row>
    <row r="121" spans="1:11" ht="15">
      <c r="A121" s="218" t="s">
        <v>7432</v>
      </c>
      <c r="B121" s="219" t="s">
        <v>7433</v>
      </c>
      <c r="C121" s="222" t="s">
        <v>7453</v>
      </c>
      <c r="D121" s="222" t="s">
        <v>7454</v>
      </c>
      <c r="E121" s="219" t="s">
        <v>7455</v>
      </c>
      <c r="F121" s="222" t="s">
        <v>7456</v>
      </c>
      <c r="G121" s="218" t="s">
        <v>7457</v>
      </c>
      <c r="H121" s="219" t="s">
        <v>4241</v>
      </c>
      <c r="I121" s="219">
        <v>20613</v>
      </c>
      <c r="J121" s="218" t="s">
        <v>5672</v>
      </c>
      <c r="K121" s="221" t="s">
        <v>5865</v>
      </c>
    </row>
    <row r="122" spans="1:11" ht="15">
      <c r="A122" s="218" t="s">
        <v>7355</v>
      </c>
      <c r="B122" s="219" t="s">
        <v>7356</v>
      </c>
      <c r="C122" s="231" t="s">
        <v>7458</v>
      </c>
      <c r="D122" s="223" t="s">
        <v>7459</v>
      </c>
      <c r="E122" s="219" t="s">
        <v>7460</v>
      </c>
      <c r="F122" s="224" t="s">
        <v>7461</v>
      </c>
      <c r="G122" s="218" t="s">
        <v>229</v>
      </c>
      <c r="H122" s="219" t="s">
        <v>4242</v>
      </c>
      <c r="I122" s="219">
        <v>49546</v>
      </c>
      <c r="J122" s="218" t="s">
        <v>223</v>
      </c>
      <c r="K122" s="221" t="s">
        <v>730</v>
      </c>
    </row>
    <row r="123" spans="1:11" ht="15">
      <c r="A123" s="218" t="s">
        <v>7355</v>
      </c>
      <c r="B123" s="219" t="s">
        <v>7356</v>
      </c>
      <c r="C123" s="230" t="s">
        <v>7462</v>
      </c>
      <c r="D123" s="230" t="s">
        <v>7463</v>
      </c>
      <c r="E123" s="219" t="s">
        <v>7464</v>
      </c>
      <c r="F123" s="230" t="s">
        <v>7465</v>
      </c>
      <c r="G123" s="218" t="s">
        <v>7466</v>
      </c>
      <c r="H123" s="219" t="s">
        <v>4242</v>
      </c>
      <c r="I123" s="219">
        <v>48375</v>
      </c>
      <c r="J123" s="218" t="s">
        <v>223</v>
      </c>
      <c r="K123" s="221" t="s">
        <v>730</v>
      </c>
    </row>
    <row r="124" spans="1:11" ht="15">
      <c r="A124" s="218" t="s">
        <v>7083</v>
      </c>
      <c r="B124" s="219" t="s">
        <v>7084</v>
      </c>
      <c r="C124" s="224" t="s">
        <v>7467</v>
      </c>
      <c r="D124" s="224" t="s">
        <v>7468</v>
      </c>
      <c r="E124" s="219" t="s">
        <v>7469</v>
      </c>
      <c r="F124" s="224" t="s">
        <v>7470</v>
      </c>
      <c r="G124" s="218" t="s">
        <v>267</v>
      </c>
      <c r="H124" s="219" t="s">
        <v>4243</v>
      </c>
      <c r="I124" s="219">
        <v>64151</v>
      </c>
      <c r="J124" s="218" t="s">
        <v>727</v>
      </c>
      <c r="K124" s="221" t="s">
        <v>728</v>
      </c>
    </row>
    <row r="125" spans="1:11" ht="15">
      <c r="A125" s="218" t="s">
        <v>7061</v>
      </c>
      <c r="B125" s="219" t="s">
        <v>7062</v>
      </c>
      <c r="C125" s="222" t="s">
        <v>7471</v>
      </c>
      <c r="D125" s="223" t="s">
        <v>7472</v>
      </c>
      <c r="E125" s="219" t="s">
        <v>7473</v>
      </c>
      <c r="F125" s="223" t="s">
        <v>7474</v>
      </c>
      <c r="G125" s="218" t="s">
        <v>7475</v>
      </c>
      <c r="H125" s="219" t="s">
        <v>5929</v>
      </c>
      <c r="I125" s="219">
        <v>39110</v>
      </c>
      <c r="J125" s="218" t="s">
        <v>1988</v>
      </c>
      <c r="K125" s="46" t="s">
        <v>7476</v>
      </c>
    </row>
    <row r="126" spans="1:11" ht="15">
      <c r="A126" s="218" t="s">
        <v>7072</v>
      </c>
      <c r="B126" s="219" t="s">
        <v>7073</v>
      </c>
      <c r="C126" s="222" t="s">
        <v>7477</v>
      </c>
      <c r="D126" s="223" t="s">
        <v>7478</v>
      </c>
      <c r="E126" s="219" t="s">
        <v>7479</v>
      </c>
      <c r="F126" s="223" t="s">
        <v>7480</v>
      </c>
      <c r="G126" s="218" t="s">
        <v>7481</v>
      </c>
      <c r="H126" s="219" t="s">
        <v>5929</v>
      </c>
      <c r="I126" s="219">
        <v>39531</v>
      </c>
      <c r="J126" s="218" t="s">
        <v>1988</v>
      </c>
      <c r="K126" s="46" t="s">
        <v>7476</v>
      </c>
    </row>
    <row r="127" spans="1:11" ht="15">
      <c r="A127" s="218" t="s">
        <v>7216</v>
      </c>
      <c r="B127" s="219" t="s">
        <v>7217</v>
      </c>
      <c r="C127" s="220" t="s">
        <v>7482</v>
      </c>
      <c r="D127" s="229" t="s">
        <v>7483</v>
      </c>
      <c r="E127" s="219" t="s">
        <v>7484</v>
      </c>
      <c r="F127" s="229" t="s">
        <v>7485</v>
      </c>
      <c r="G127" s="218" t="s">
        <v>1989</v>
      </c>
      <c r="H127" s="219" t="s">
        <v>4244</v>
      </c>
      <c r="I127" s="219">
        <v>28805</v>
      </c>
      <c r="J127" s="218" t="s">
        <v>247</v>
      </c>
      <c r="K127" s="221" t="s">
        <v>1593</v>
      </c>
    </row>
    <row r="128" spans="1:11" ht="15">
      <c r="A128" s="218" t="s">
        <v>7486</v>
      </c>
      <c r="B128" s="219" t="s">
        <v>7487</v>
      </c>
      <c r="C128" s="222" t="s">
        <v>7488</v>
      </c>
      <c r="D128" s="223" t="s">
        <v>7489</v>
      </c>
      <c r="E128" s="219" t="s">
        <v>7490</v>
      </c>
      <c r="F128" s="223" t="s">
        <v>7491</v>
      </c>
      <c r="G128" s="218" t="s">
        <v>7492</v>
      </c>
      <c r="H128" s="219" t="s">
        <v>4244</v>
      </c>
      <c r="I128" s="219">
        <v>28105</v>
      </c>
      <c r="J128" s="218" t="s">
        <v>247</v>
      </c>
      <c r="K128" s="221" t="s">
        <v>1593</v>
      </c>
    </row>
    <row r="129" spans="1:11" ht="15">
      <c r="A129" s="218" t="s">
        <v>7486</v>
      </c>
      <c r="B129" s="219" t="s">
        <v>7487</v>
      </c>
      <c r="C129" s="222" t="s">
        <v>7493</v>
      </c>
      <c r="D129" s="223" t="s">
        <v>7494</v>
      </c>
      <c r="E129" s="219" t="s">
        <v>7495</v>
      </c>
      <c r="F129" s="223" t="s">
        <v>7496</v>
      </c>
      <c r="G129" s="218" t="s">
        <v>2003</v>
      </c>
      <c r="H129" s="219" t="s">
        <v>4244</v>
      </c>
      <c r="I129" s="219">
        <v>27407</v>
      </c>
      <c r="J129" s="218" t="s">
        <v>247</v>
      </c>
      <c r="K129" s="221" t="s">
        <v>1593</v>
      </c>
    </row>
    <row r="130" spans="1:11" ht="15">
      <c r="A130" s="218" t="s">
        <v>7486</v>
      </c>
      <c r="B130" s="219" t="s">
        <v>7487</v>
      </c>
      <c r="C130" s="222" t="s">
        <v>7497</v>
      </c>
      <c r="D130" s="223" t="s">
        <v>7498</v>
      </c>
      <c r="E130" s="219" t="s">
        <v>7499</v>
      </c>
      <c r="F130" s="223" t="s">
        <v>7500</v>
      </c>
      <c r="G130" s="218" t="s">
        <v>7501</v>
      </c>
      <c r="H130" s="219" t="s">
        <v>4244</v>
      </c>
      <c r="I130" s="219">
        <v>27513</v>
      </c>
      <c r="J130" s="218" t="s">
        <v>247</v>
      </c>
      <c r="K130" s="221" t="s">
        <v>1593</v>
      </c>
    </row>
    <row r="131" spans="1:11" ht="15">
      <c r="A131" s="218" t="s">
        <v>7486</v>
      </c>
      <c r="B131" s="219" t="s">
        <v>7487</v>
      </c>
      <c r="C131" s="222" t="s">
        <v>7502</v>
      </c>
      <c r="D131" s="223" t="s">
        <v>7503</v>
      </c>
      <c r="E131" s="219" t="s">
        <v>7504</v>
      </c>
      <c r="F131" s="223" t="s">
        <v>7505</v>
      </c>
      <c r="G131" s="218" t="s">
        <v>7506</v>
      </c>
      <c r="H131" s="219" t="s">
        <v>4244</v>
      </c>
      <c r="I131" s="219">
        <v>28405</v>
      </c>
      <c r="J131" s="218" t="s">
        <v>247</v>
      </c>
      <c r="K131" s="221" t="s">
        <v>1593</v>
      </c>
    </row>
    <row r="132" spans="1:11" ht="15">
      <c r="A132" s="218" t="s">
        <v>7486</v>
      </c>
      <c r="B132" s="219" t="s">
        <v>7487</v>
      </c>
      <c r="C132" s="222" t="s">
        <v>7507</v>
      </c>
      <c r="D132" s="223" t="s">
        <v>7508</v>
      </c>
      <c r="E132" s="219" t="s">
        <v>7509</v>
      </c>
      <c r="F132" s="223" t="s">
        <v>7510</v>
      </c>
      <c r="G132" s="218" t="s">
        <v>7511</v>
      </c>
      <c r="H132" s="219" t="s">
        <v>4244</v>
      </c>
      <c r="I132" s="219">
        <v>27103</v>
      </c>
      <c r="J132" s="218" t="s">
        <v>247</v>
      </c>
      <c r="K132" s="221" t="s">
        <v>1593</v>
      </c>
    </row>
    <row r="133" spans="1:11" ht="15">
      <c r="A133" s="218" t="s">
        <v>7486</v>
      </c>
      <c r="B133" s="219" t="s">
        <v>7487</v>
      </c>
      <c r="C133" s="222" t="s">
        <v>7512</v>
      </c>
      <c r="D133" s="223" t="s">
        <v>7513</v>
      </c>
      <c r="E133" s="219" t="s">
        <v>7514</v>
      </c>
      <c r="F133" s="223" t="s">
        <v>7515</v>
      </c>
      <c r="G133" s="218" t="s">
        <v>7516</v>
      </c>
      <c r="H133" s="219" t="s">
        <v>4244</v>
      </c>
      <c r="I133" s="219">
        <v>28387</v>
      </c>
      <c r="J133" s="218" t="s">
        <v>247</v>
      </c>
      <c r="K133" s="221" t="s">
        <v>1593</v>
      </c>
    </row>
    <row r="134" spans="1:11" ht="15">
      <c r="A134" s="218" t="s">
        <v>7486</v>
      </c>
      <c r="B134" s="219" t="s">
        <v>7487</v>
      </c>
      <c r="C134" s="222" t="s">
        <v>7517</v>
      </c>
      <c r="D134" s="223" t="s">
        <v>7518</v>
      </c>
      <c r="E134" s="219" t="s">
        <v>7519</v>
      </c>
      <c r="F134" s="223" t="s">
        <v>7520</v>
      </c>
      <c r="G134" s="218" t="s">
        <v>3359</v>
      </c>
      <c r="H134" s="219" t="s">
        <v>4244</v>
      </c>
      <c r="I134" s="219">
        <v>27609</v>
      </c>
      <c r="J134" s="218" t="s">
        <v>247</v>
      </c>
      <c r="K134" s="221" t="s">
        <v>1593</v>
      </c>
    </row>
    <row r="135" spans="1:11" ht="15">
      <c r="A135" s="218" t="s">
        <v>7486</v>
      </c>
      <c r="B135" s="219" t="s">
        <v>7487</v>
      </c>
      <c r="C135" s="222" t="s">
        <v>7521</v>
      </c>
      <c r="D135" s="223" t="s">
        <v>7522</v>
      </c>
      <c r="E135" s="219" t="s">
        <v>7523</v>
      </c>
      <c r="F135" s="223" t="s">
        <v>7524</v>
      </c>
      <c r="G135" s="218" t="s">
        <v>271</v>
      </c>
      <c r="H135" s="219" t="s">
        <v>4244</v>
      </c>
      <c r="I135" s="219">
        <v>28226</v>
      </c>
      <c r="J135" s="218" t="s">
        <v>247</v>
      </c>
      <c r="K135" s="221" t="s">
        <v>1593</v>
      </c>
    </row>
    <row r="136" spans="1:11" ht="15">
      <c r="A136" s="218" t="s">
        <v>7343</v>
      </c>
      <c r="B136" s="219" t="s">
        <v>7344</v>
      </c>
      <c r="C136" s="220" t="s">
        <v>7525</v>
      </c>
      <c r="D136" s="220" t="s">
        <v>7526</v>
      </c>
      <c r="E136" s="219" t="s">
        <v>7527</v>
      </c>
      <c r="F136" s="220" t="s">
        <v>7528</v>
      </c>
      <c r="G136" s="218" t="s">
        <v>275</v>
      </c>
      <c r="H136" s="219" t="s">
        <v>4245</v>
      </c>
      <c r="I136" s="219">
        <v>68114</v>
      </c>
      <c r="J136" s="218" t="s">
        <v>262</v>
      </c>
      <c r="K136" s="221" t="s">
        <v>5899</v>
      </c>
    </row>
    <row r="137" spans="1:11" ht="15">
      <c r="A137" s="218" t="s">
        <v>7529</v>
      </c>
      <c r="B137" s="219" t="s">
        <v>7530</v>
      </c>
      <c r="C137" s="222" t="s">
        <v>7531</v>
      </c>
      <c r="D137" s="222" t="s">
        <v>7532</v>
      </c>
      <c r="E137" s="219" t="s">
        <v>7533</v>
      </c>
      <c r="F137" s="222" t="s">
        <v>7534</v>
      </c>
      <c r="G137" s="218" t="s">
        <v>7535</v>
      </c>
      <c r="H137" s="219" t="s">
        <v>4246</v>
      </c>
      <c r="I137" s="219">
        <v>8234</v>
      </c>
      <c r="J137" s="218" t="s">
        <v>233</v>
      </c>
      <c r="K137" s="221" t="s">
        <v>1544</v>
      </c>
    </row>
    <row r="138" spans="1:11" ht="15">
      <c r="A138" s="218" t="s">
        <v>7529</v>
      </c>
      <c r="B138" s="219" t="s">
        <v>7530</v>
      </c>
      <c r="C138" s="222" t="s">
        <v>7536</v>
      </c>
      <c r="D138" s="222" t="s">
        <v>7537</v>
      </c>
      <c r="E138" s="219" t="s">
        <v>7538</v>
      </c>
      <c r="F138" s="222" t="s">
        <v>7539</v>
      </c>
      <c r="G138" s="218" t="s">
        <v>7540</v>
      </c>
      <c r="H138" s="219" t="s">
        <v>4246</v>
      </c>
      <c r="I138" s="219" t="s">
        <v>7541</v>
      </c>
      <c r="J138" s="218" t="s">
        <v>233</v>
      </c>
      <c r="K138" s="221" t="s">
        <v>1544</v>
      </c>
    </row>
    <row r="139" spans="1:11" ht="15">
      <c r="A139" s="218" t="s">
        <v>7529</v>
      </c>
      <c r="B139" s="219" t="s">
        <v>7530</v>
      </c>
      <c r="C139" s="222" t="s">
        <v>7542</v>
      </c>
      <c r="D139" s="222" t="s">
        <v>7543</v>
      </c>
      <c r="E139" s="219" t="s">
        <v>7544</v>
      </c>
      <c r="F139" s="222" t="s">
        <v>7545</v>
      </c>
      <c r="G139" s="218" t="s">
        <v>7546</v>
      </c>
      <c r="H139" s="219" t="s">
        <v>4246</v>
      </c>
      <c r="I139" s="219" t="s">
        <v>7547</v>
      </c>
      <c r="J139" s="218" t="s">
        <v>233</v>
      </c>
      <c r="K139" s="221" t="s">
        <v>1544</v>
      </c>
    </row>
    <row r="140" spans="1:11" ht="15">
      <c r="A140" s="218" t="s">
        <v>7529</v>
      </c>
      <c r="B140" s="219" t="s">
        <v>7530</v>
      </c>
      <c r="C140" s="222" t="s">
        <v>7548</v>
      </c>
      <c r="D140" s="222" t="s">
        <v>7549</v>
      </c>
      <c r="E140" s="219" t="s">
        <v>7550</v>
      </c>
      <c r="F140" s="222" t="s">
        <v>7551</v>
      </c>
      <c r="G140" s="218" t="s">
        <v>7552</v>
      </c>
      <c r="H140" s="219" t="s">
        <v>4246</v>
      </c>
      <c r="I140" s="219" t="s">
        <v>7553</v>
      </c>
      <c r="J140" s="218" t="s">
        <v>233</v>
      </c>
      <c r="K140" s="221" t="s">
        <v>1544</v>
      </c>
    </row>
    <row r="141" spans="1:11" ht="15">
      <c r="A141" s="218" t="s">
        <v>7529</v>
      </c>
      <c r="B141" s="219" t="s">
        <v>7530</v>
      </c>
      <c r="C141" s="222" t="s">
        <v>7554</v>
      </c>
      <c r="D141" s="222" t="s">
        <v>4712</v>
      </c>
      <c r="E141" s="219" t="s">
        <v>4713</v>
      </c>
      <c r="F141" s="222" t="s">
        <v>4714</v>
      </c>
      <c r="G141" s="218" t="s">
        <v>4715</v>
      </c>
      <c r="H141" s="219" t="s">
        <v>4246</v>
      </c>
      <c r="I141" s="219">
        <v>8816</v>
      </c>
      <c r="J141" s="218" t="s">
        <v>233</v>
      </c>
      <c r="K141" s="221" t="s">
        <v>1544</v>
      </c>
    </row>
    <row r="142" spans="1:11" ht="15">
      <c r="A142" s="218" t="s">
        <v>7529</v>
      </c>
      <c r="B142" s="219" t="s">
        <v>7530</v>
      </c>
      <c r="C142" s="222" t="s">
        <v>4716</v>
      </c>
      <c r="D142" s="222" t="s">
        <v>4717</v>
      </c>
      <c r="E142" s="219" t="s">
        <v>4718</v>
      </c>
      <c r="F142" s="222" t="s">
        <v>4719</v>
      </c>
      <c r="G142" s="218" t="s">
        <v>4720</v>
      </c>
      <c r="H142" s="219" t="s">
        <v>4246</v>
      </c>
      <c r="I142" s="219">
        <v>8812</v>
      </c>
      <c r="J142" s="218" t="s">
        <v>233</v>
      </c>
      <c r="K142" s="221" t="s">
        <v>1544</v>
      </c>
    </row>
    <row r="143" spans="1:11" ht="15">
      <c r="A143" s="218" t="s">
        <v>7529</v>
      </c>
      <c r="B143" s="219" t="s">
        <v>7530</v>
      </c>
      <c r="C143" s="222" t="s">
        <v>4721</v>
      </c>
      <c r="D143" s="222" t="s">
        <v>4722</v>
      </c>
      <c r="E143" s="219" t="s">
        <v>4723</v>
      </c>
      <c r="F143" s="222" t="s">
        <v>4724</v>
      </c>
      <c r="G143" s="218" t="s">
        <v>2064</v>
      </c>
      <c r="H143" s="219" t="s">
        <v>4246</v>
      </c>
      <c r="I143" s="219">
        <v>8053</v>
      </c>
      <c r="J143" s="218" t="s">
        <v>233</v>
      </c>
      <c r="K143" s="221" t="s">
        <v>1544</v>
      </c>
    </row>
    <row r="144" spans="1:11" ht="15">
      <c r="A144" s="218" t="s">
        <v>4725</v>
      </c>
      <c r="B144" s="219" t="s">
        <v>4726</v>
      </c>
      <c r="C144" s="222" t="s">
        <v>4727</v>
      </c>
      <c r="D144" s="223" t="s">
        <v>4728</v>
      </c>
      <c r="E144" s="219" t="s">
        <v>4729</v>
      </c>
      <c r="F144" s="229" t="s">
        <v>4730</v>
      </c>
      <c r="G144" s="218" t="s">
        <v>4731</v>
      </c>
      <c r="H144" s="219" t="s">
        <v>4246</v>
      </c>
      <c r="I144" s="219">
        <v>7094</v>
      </c>
      <c r="J144" s="218" t="s">
        <v>233</v>
      </c>
      <c r="K144" s="221" t="s">
        <v>1544</v>
      </c>
    </row>
    <row r="145" spans="1:11" ht="15">
      <c r="A145" s="218" t="s">
        <v>4725</v>
      </c>
      <c r="B145" s="219" t="s">
        <v>4726</v>
      </c>
      <c r="C145" s="224" t="s">
        <v>4732</v>
      </c>
      <c r="D145" s="224" t="s">
        <v>4733</v>
      </c>
      <c r="E145" s="219" t="s">
        <v>4734</v>
      </c>
      <c r="F145" s="224" t="s">
        <v>4735</v>
      </c>
      <c r="G145" s="218" t="s">
        <v>4736</v>
      </c>
      <c r="H145" s="219" t="s">
        <v>4246</v>
      </c>
      <c r="I145" s="219">
        <v>7058</v>
      </c>
      <c r="J145" s="218" t="s">
        <v>233</v>
      </c>
      <c r="K145" s="221" t="s">
        <v>1544</v>
      </c>
    </row>
    <row r="146" spans="1:11" ht="15">
      <c r="A146" s="218" t="s">
        <v>4725</v>
      </c>
      <c r="B146" s="219" t="s">
        <v>4726</v>
      </c>
      <c r="C146" s="230" t="s">
        <v>4737</v>
      </c>
      <c r="D146" s="230" t="s">
        <v>4738</v>
      </c>
      <c r="E146" s="219" t="s">
        <v>4739</v>
      </c>
      <c r="F146" s="230" t="s">
        <v>4740</v>
      </c>
      <c r="G146" s="218" t="s">
        <v>4741</v>
      </c>
      <c r="H146" s="219" t="s">
        <v>4246</v>
      </c>
      <c r="I146" s="219">
        <v>7652</v>
      </c>
      <c r="J146" s="218" t="s">
        <v>233</v>
      </c>
      <c r="K146" s="221" t="s">
        <v>1544</v>
      </c>
    </row>
    <row r="147" spans="1:11" ht="15">
      <c r="A147" s="218" t="s">
        <v>7083</v>
      </c>
      <c r="B147" s="219" t="s">
        <v>7084</v>
      </c>
      <c r="C147" s="224" t="s">
        <v>7296</v>
      </c>
      <c r="D147" s="224" t="s">
        <v>4742</v>
      </c>
      <c r="E147" s="219" t="s">
        <v>4743</v>
      </c>
      <c r="F147" s="224" t="s">
        <v>4744</v>
      </c>
      <c r="G147" s="218" t="s">
        <v>3506</v>
      </c>
      <c r="H147" s="219" t="s">
        <v>4247</v>
      </c>
      <c r="I147" s="219">
        <v>89052</v>
      </c>
      <c r="J147" s="218" t="s">
        <v>2319</v>
      </c>
      <c r="K147" s="221" t="s">
        <v>3437</v>
      </c>
    </row>
    <row r="148" spans="1:11" ht="15">
      <c r="A148" s="218" t="s">
        <v>4725</v>
      </c>
      <c r="B148" s="219" t="s">
        <v>4726</v>
      </c>
      <c r="C148" s="222" t="s">
        <v>4745</v>
      </c>
      <c r="D148" s="223" t="s">
        <v>4746</v>
      </c>
      <c r="E148" s="219" t="s">
        <v>4747</v>
      </c>
      <c r="F148" s="223" t="s">
        <v>4748</v>
      </c>
      <c r="G148" s="218" t="s">
        <v>4749</v>
      </c>
      <c r="H148" s="219" t="s">
        <v>4265</v>
      </c>
      <c r="I148" s="219">
        <v>12601</v>
      </c>
      <c r="J148" s="218" t="s">
        <v>233</v>
      </c>
      <c r="K148" s="221" t="s">
        <v>1544</v>
      </c>
    </row>
    <row r="149" spans="1:11" ht="15">
      <c r="A149" s="218" t="s">
        <v>4725</v>
      </c>
      <c r="B149" s="219" t="s">
        <v>4726</v>
      </c>
      <c r="C149" s="230" t="s">
        <v>4750</v>
      </c>
      <c r="D149" s="230" t="s">
        <v>4751</v>
      </c>
      <c r="E149" s="219" t="s">
        <v>4752</v>
      </c>
      <c r="F149" s="230" t="s">
        <v>4753</v>
      </c>
      <c r="G149" s="218" t="s">
        <v>6045</v>
      </c>
      <c r="H149" s="219" t="s">
        <v>4265</v>
      </c>
      <c r="I149" s="219">
        <v>13066</v>
      </c>
      <c r="J149" s="218" t="s">
        <v>233</v>
      </c>
      <c r="K149" s="221" t="s">
        <v>1544</v>
      </c>
    </row>
    <row r="150" spans="1:11" ht="15">
      <c r="A150" s="218" t="s">
        <v>4725</v>
      </c>
      <c r="B150" s="219" t="s">
        <v>4726</v>
      </c>
      <c r="C150" s="230" t="s">
        <v>4754</v>
      </c>
      <c r="D150" s="230" t="s">
        <v>4755</v>
      </c>
      <c r="E150" s="219" t="s">
        <v>4756</v>
      </c>
      <c r="F150" s="230" t="s">
        <v>4757</v>
      </c>
      <c r="G150" s="218" t="s">
        <v>2122</v>
      </c>
      <c r="H150" s="219" t="s">
        <v>4265</v>
      </c>
      <c r="I150" s="219">
        <v>14564</v>
      </c>
      <c r="J150" s="218" t="s">
        <v>233</v>
      </c>
      <c r="K150" s="221" t="s">
        <v>1544</v>
      </c>
    </row>
    <row r="151" spans="1:11" ht="15">
      <c r="A151" s="218" t="s">
        <v>4725</v>
      </c>
      <c r="B151" s="219" t="s">
        <v>4726</v>
      </c>
      <c r="C151" s="224" t="s">
        <v>4758</v>
      </c>
      <c r="D151" s="224" t="s">
        <v>4759</v>
      </c>
      <c r="E151" s="219" t="s">
        <v>4760</v>
      </c>
      <c r="F151" s="224" t="s">
        <v>4761</v>
      </c>
      <c r="G151" s="218" t="s">
        <v>4762</v>
      </c>
      <c r="H151" s="219" t="s">
        <v>4265</v>
      </c>
      <c r="I151" s="219">
        <v>14226</v>
      </c>
      <c r="J151" s="218" t="s">
        <v>233</v>
      </c>
      <c r="K151" s="221" t="s">
        <v>1544</v>
      </c>
    </row>
    <row r="152" spans="1:11" ht="15">
      <c r="A152" s="218" t="s">
        <v>7355</v>
      </c>
      <c r="B152" s="219" t="s">
        <v>7356</v>
      </c>
      <c r="C152" s="224" t="s">
        <v>4763</v>
      </c>
      <c r="D152" s="224" t="s">
        <v>4764</v>
      </c>
      <c r="E152" s="219" t="s">
        <v>4765</v>
      </c>
      <c r="F152" s="224" t="s">
        <v>2337</v>
      </c>
      <c r="G152" s="218" t="s">
        <v>2338</v>
      </c>
      <c r="H152" s="219" t="s">
        <v>4248</v>
      </c>
      <c r="I152" s="219">
        <v>44131</v>
      </c>
      <c r="J152" s="218" t="s">
        <v>223</v>
      </c>
      <c r="K152" s="221" t="s">
        <v>730</v>
      </c>
    </row>
    <row r="153" spans="1:11" ht="15">
      <c r="A153" s="218" t="s">
        <v>7375</v>
      </c>
      <c r="B153" s="219" t="s">
        <v>7376</v>
      </c>
      <c r="C153" s="222" t="s">
        <v>2339</v>
      </c>
      <c r="D153" s="223" t="s">
        <v>2340</v>
      </c>
      <c r="E153" s="219" t="s">
        <v>2341</v>
      </c>
      <c r="F153" s="223" t="s">
        <v>2342</v>
      </c>
      <c r="G153" s="218" t="s">
        <v>3261</v>
      </c>
      <c r="H153" s="219" t="s">
        <v>4248</v>
      </c>
      <c r="I153" s="219">
        <v>45206</v>
      </c>
      <c r="J153" s="218" t="s">
        <v>223</v>
      </c>
      <c r="K153" s="221" t="s">
        <v>730</v>
      </c>
    </row>
    <row r="154" spans="1:11" ht="15">
      <c r="A154" s="218" t="s">
        <v>7375</v>
      </c>
      <c r="B154" s="219" t="s">
        <v>7376</v>
      </c>
      <c r="C154" s="224"/>
      <c r="D154" s="229" t="s">
        <v>2343</v>
      </c>
      <c r="E154" s="219" t="s">
        <v>2344</v>
      </c>
      <c r="F154" s="229" t="s">
        <v>2345</v>
      </c>
      <c r="G154" s="218" t="s">
        <v>2163</v>
      </c>
      <c r="H154" s="219" t="s">
        <v>4248</v>
      </c>
      <c r="I154" s="219">
        <v>43016</v>
      </c>
      <c r="J154" s="218" t="s">
        <v>223</v>
      </c>
      <c r="K154" s="221" t="s">
        <v>730</v>
      </c>
    </row>
    <row r="155" spans="1:11" ht="15">
      <c r="A155" s="218" t="s">
        <v>7375</v>
      </c>
      <c r="B155" s="219" t="s">
        <v>7376</v>
      </c>
      <c r="C155" s="222" t="s">
        <v>2346</v>
      </c>
      <c r="D155" s="223" t="s">
        <v>2347</v>
      </c>
      <c r="E155" s="219" t="s">
        <v>2348</v>
      </c>
      <c r="F155" s="223" t="s">
        <v>2349</v>
      </c>
      <c r="G155" s="218" t="s">
        <v>5665</v>
      </c>
      <c r="H155" s="219" t="s">
        <v>4248</v>
      </c>
      <c r="I155" s="219">
        <v>45069</v>
      </c>
      <c r="J155" s="218" t="s">
        <v>223</v>
      </c>
      <c r="K155" s="221" t="s">
        <v>730</v>
      </c>
    </row>
    <row r="156" spans="1:11" ht="15">
      <c r="A156" s="218" t="s">
        <v>7375</v>
      </c>
      <c r="B156" s="219" t="s">
        <v>7376</v>
      </c>
      <c r="C156" s="230" t="s">
        <v>2350</v>
      </c>
      <c r="D156" s="230" t="s">
        <v>2351</v>
      </c>
      <c r="E156" s="219" t="s">
        <v>2352</v>
      </c>
      <c r="F156" s="230" t="s">
        <v>2353</v>
      </c>
      <c r="G156" s="218" t="s">
        <v>3360</v>
      </c>
      <c r="H156" s="219" t="s">
        <v>4248</v>
      </c>
      <c r="I156" s="219">
        <v>43240</v>
      </c>
      <c r="J156" s="218" t="s">
        <v>223</v>
      </c>
      <c r="K156" s="221" t="s">
        <v>730</v>
      </c>
    </row>
    <row r="157" spans="1:11" ht="15">
      <c r="A157" s="218" t="s">
        <v>7375</v>
      </c>
      <c r="B157" s="219" t="s">
        <v>7376</v>
      </c>
      <c r="C157" s="230" t="s">
        <v>2354</v>
      </c>
      <c r="D157" s="230" t="s">
        <v>2355</v>
      </c>
      <c r="E157" s="219" t="s">
        <v>2356</v>
      </c>
      <c r="F157" s="230" t="s">
        <v>2357</v>
      </c>
      <c r="G157" s="218" t="s">
        <v>2153</v>
      </c>
      <c r="H157" s="219" t="s">
        <v>4248</v>
      </c>
      <c r="I157" s="219">
        <v>45459</v>
      </c>
      <c r="J157" s="218" t="s">
        <v>223</v>
      </c>
      <c r="K157" s="221" t="s">
        <v>730</v>
      </c>
    </row>
    <row r="158" spans="1:11" ht="15">
      <c r="A158" s="218" t="s">
        <v>7083</v>
      </c>
      <c r="B158" s="219" t="s">
        <v>7084</v>
      </c>
      <c r="C158" s="224" t="s">
        <v>2358</v>
      </c>
      <c r="D158" s="224" t="s">
        <v>2359</v>
      </c>
      <c r="E158" s="219" t="s">
        <v>2360</v>
      </c>
      <c r="F158" s="224" t="s">
        <v>2361</v>
      </c>
      <c r="G158" s="218" t="s">
        <v>2362</v>
      </c>
      <c r="H158" s="219" t="s">
        <v>4249</v>
      </c>
      <c r="I158" s="219">
        <v>74102</v>
      </c>
      <c r="J158" s="218" t="s">
        <v>727</v>
      </c>
      <c r="K158" s="221" t="s">
        <v>728</v>
      </c>
    </row>
    <row r="159" spans="1:11" ht="15">
      <c r="A159" s="218" t="s">
        <v>7425</v>
      </c>
      <c r="B159" s="219" t="s">
        <v>7426</v>
      </c>
      <c r="C159" s="224" t="s">
        <v>2363</v>
      </c>
      <c r="D159" s="224" t="s">
        <v>2364</v>
      </c>
      <c r="E159" s="219" t="s">
        <v>2365</v>
      </c>
      <c r="F159" s="224" t="s">
        <v>2366</v>
      </c>
      <c r="G159" s="218" t="s">
        <v>2367</v>
      </c>
      <c r="H159" s="219" t="s">
        <v>4250</v>
      </c>
      <c r="I159" s="219">
        <v>18052</v>
      </c>
      <c r="J159" s="218" t="s">
        <v>5673</v>
      </c>
      <c r="K159" s="221" t="s">
        <v>5866</v>
      </c>
    </row>
    <row r="160" spans="1:11" ht="15">
      <c r="A160" s="218" t="s">
        <v>7425</v>
      </c>
      <c r="B160" s="219" t="s">
        <v>7426</v>
      </c>
      <c r="C160" s="224" t="s">
        <v>2368</v>
      </c>
      <c r="D160" s="224" t="s">
        <v>2369</v>
      </c>
      <c r="E160" s="219"/>
      <c r="F160" s="224" t="s">
        <v>2370</v>
      </c>
      <c r="G160" s="218" t="s">
        <v>2371</v>
      </c>
      <c r="H160" s="219" t="s">
        <v>4250</v>
      </c>
      <c r="I160" s="219">
        <v>19073</v>
      </c>
      <c r="J160" s="218" t="s">
        <v>5673</v>
      </c>
      <c r="K160" s="221" t="s">
        <v>5866</v>
      </c>
    </row>
    <row r="161" spans="1:11" ht="15">
      <c r="A161" s="218" t="s">
        <v>7529</v>
      </c>
      <c r="B161" s="219" t="s">
        <v>7530</v>
      </c>
      <c r="C161" s="222" t="s">
        <v>2372</v>
      </c>
      <c r="D161" s="222" t="s">
        <v>2373</v>
      </c>
      <c r="E161" s="219" t="s">
        <v>2374</v>
      </c>
      <c r="F161" s="222" t="s">
        <v>2375</v>
      </c>
      <c r="G161" s="218" t="s">
        <v>2376</v>
      </c>
      <c r="H161" s="219" t="s">
        <v>4250</v>
      </c>
      <c r="I161" s="219">
        <v>19090</v>
      </c>
      <c r="J161" s="218" t="s">
        <v>5673</v>
      </c>
      <c r="K161" s="221" t="s">
        <v>5866</v>
      </c>
    </row>
    <row r="162" spans="1:11" ht="15">
      <c r="A162" s="218" t="s">
        <v>7529</v>
      </c>
      <c r="B162" s="219" t="s">
        <v>7530</v>
      </c>
      <c r="C162" s="222" t="s">
        <v>2377</v>
      </c>
      <c r="D162" s="222" t="s">
        <v>2378</v>
      </c>
      <c r="E162" s="219" t="s">
        <v>2379</v>
      </c>
      <c r="F162" s="222" t="s">
        <v>2380</v>
      </c>
      <c r="G162" s="218" t="s">
        <v>2381</v>
      </c>
      <c r="H162" s="219" t="s">
        <v>4250</v>
      </c>
      <c r="I162" s="219">
        <v>19341</v>
      </c>
      <c r="J162" s="218" t="s">
        <v>5673</v>
      </c>
      <c r="K162" s="221" t="s">
        <v>5866</v>
      </c>
    </row>
    <row r="163" spans="1:11" ht="15">
      <c r="A163" s="218" t="s">
        <v>7216</v>
      </c>
      <c r="B163" s="219" t="s">
        <v>7217</v>
      </c>
      <c r="C163" s="220" t="s">
        <v>2382</v>
      </c>
      <c r="D163" s="220" t="s">
        <v>2383</v>
      </c>
      <c r="E163" s="219" t="s">
        <v>2384</v>
      </c>
      <c r="F163" s="220" t="s">
        <v>2385</v>
      </c>
      <c r="G163" s="218" t="s">
        <v>237</v>
      </c>
      <c r="H163" s="219" t="s">
        <v>4261</v>
      </c>
      <c r="I163" s="219">
        <v>29206</v>
      </c>
      <c r="J163" s="218" t="s">
        <v>2335</v>
      </c>
      <c r="K163" s="221" t="s">
        <v>5874</v>
      </c>
    </row>
    <row r="164" spans="1:11" ht="15">
      <c r="A164" s="218" t="s">
        <v>7216</v>
      </c>
      <c r="B164" s="219" t="s">
        <v>7217</v>
      </c>
      <c r="C164" s="220" t="s">
        <v>2386</v>
      </c>
      <c r="D164" s="220" t="s">
        <v>2387</v>
      </c>
      <c r="E164" s="219" t="s">
        <v>2388</v>
      </c>
      <c r="F164" s="220" t="s">
        <v>2389</v>
      </c>
      <c r="G164" s="218" t="s">
        <v>237</v>
      </c>
      <c r="H164" s="219" t="s">
        <v>4261</v>
      </c>
      <c r="I164" s="219">
        <v>29212</v>
      </c>
      <c r="J164" s="218" t="s">
        <v>2335</v>
      </c>
      <c r="K164" s="221" t="s">
        <v>5874</v>
      </c>
    </row>
    <row r="165" spans="1:11" ht="15">
      <c r="A165" s="218" t="s">
        <v>7216</v>
      </c>
      <c r="B165" s="219" t="s">
        <v>7217</v>
      </c>
      <c r="C165" s="220" t="s">
        <v>2390</v>
      </c>
      <c r="D165" s="220" t="s">
        <v>2391</v>
      </c>
      <c r="E165" s="219" t="s">
        <v>2392</v>
      </c>
      <c r="F165" s="220" t="s">
        <v>2393</v>
      </c>
      <c r="G165" s="218" t="s">
        <v>2394</v>
      </c>
      <c r="H165" s="219" t="s">
        <v>4261</v>
      </c>
      <c r="I165" s="219">
        <v>29928</v>
      </c>
      <c r="J165" s="218" t="s">
        <v>2335</v>
      </c>
      <c r="K165" s="221" t="s">
        <v>5874</v>
      </c>
    </row>
    <row r="166" spans="1:11" ht="15">
      <c r="A166" s="218" t="s">
        <v>7486</v>
      </c>
      <c r="B166" s="219" t="s">
        <v>7487</v>
      </c>
      <c r="C166" s="222" t="s">
        <v>2395</v>
      </c>
      <c r="D166" s="223" t="s">
        <v>2396</v>
      </c>
      <c r="E166" s="219" t="s">
        <v>2397</v>
      </c>
      <c r="F166" s="223" t="s">
        <v>2398</v>
      </c>
      <c r="G166" s="218" t="s">
        <v>56</v>
      </c>
      <c r="H166" s="219" t="s">
        <v>4261</v>
      </c>
      <c r="I166" s="219">
        <v>29572</v>
      </c>
      <c r="J166" s="218" t="s">
        <v>2335</v>
      </c>
      <c r="K166" s="221" t="s">
        <v>5874</v>
      </c>
    </row>
    <row r="167" spans="1:11" ht="15">
      <c r="A167" s="218" t="s">
        <v>7486</v>
      </c>
      <c r="B167" s="219" t="s">
        <v>7487</v>
      </c>
      <c r="C167" s="222" t="s">
        <v>2399</v>
      </c>
      <c r="D167" s="223" t="s">
        <v>2400</v>
      </c>
      <c r="E167" s="219" t="s">
        <v>2401</v>
      </c>
      <c r="F167" s="223" t="s">
        <v>2402</v>
      </c>
      <c r="G167" s="218" t="s">
        <v>2403</v>
      </c>
      <c r="H167" s="219" t="s">
        <v>4261</v>
      </c>
      <c r="I167" s="219">
        <v>29582</v>
      </c>
      <c r="J167" s="218" t="s">
        <v>2335</v>
      </c>
      <c r="K167" s="221" t="s">
        <v>5874</v>
      </c>
    </row>
    <row r="168" spans="1:11" ht="15">
      <c r="A168" s="218" t="s">
        <v>7486</v>
      </c>
      <c r="B168" s="219" t="s">
        <v>7487</v>
      </c>
      <c r="C168" s="222" t="s">
        <v>2404</v>
      </c>
      <c r="D168" s="223" t="s">
        <v>2405</v>
      </c>
      <c r="E168" s="219" t="s">
        <v>2406</v>
      </c>
      <c r="F168" s="223" t="s">
        <v>2407</v>
      </c>
      <c r="G168" s="218" t="s">
        <v>2408</v>
      </c>
      <c r="H168" s="219" t="s">
        <v>4261</v>
      </c>
      <c r="I168" s="219">
        <v>29575</v>
      </c>
      <c r="J168" s="218" t="s">
        <v>2335</v>
      </c>
      <c r="K168" s="221" t="s">
        <v>5874</v>
      </c>
    </row>
    <row r="169" spans="1:11" ht="15">
      <c r="A169" s="218" t="s">
        <v>7486</v>
      </c>
      <c r="B169" s="219" t="s">
        <v>7487</v>
      </c>
      <c r="C169" s="222" t="s">
        <v>2409</v>
      </c>
      <c r="D169" s="223" t="s">
        <v>2410</v>
      </c>
      <c r="E169" s="219" t="s">
        <v>2411</v>
      </c>
      <c r="F169" s="223" t="s">
        <v>2412</v>
      </c>
      <c r="G169" s="218" t="s">
        <v>63</v>
      </c>
      <c r="H169" s="219" t="s">
        <v>4261</v>
      </c>
      <c r="I169" s="219">
        <v>29607</v>
      </c>
      <c r="J169" s="218" t="s">
        <v>2335</v>
      </c>
      <c r="K169" s="221" t="s">
        <v>5874</v>
      </c>
    </row>
    <row r="170" spans="1:11" ht="15">
      <c r="A170" s="218" t="s">
        <v>7054</v>
      </c>
      <c r="B170" s="219" t="s">
        <v>7055</v>
      </c>
      <c r="C170" s="220" t="s">
        <v>2413</v>
      </c>
      <c r="D170" s="220" t="s">
        <v>2414</v>
      </c>
      <c r="E170" s="219" t="s">
        <v>2415</v>
      </c>
      <c r="F170" s="220" t="s">
        <v>2416</v>
      </c>
      <c r="G170" s="218" t="s">
        <v>2417</v>
      </c>
      <c r="H170" s="219" t="s">
        <v>4252</v>
      </c>
      <c r="I170" s="219">
        <v>38016</v>
      </c>
      <c r="J170" s="218" t="s">
        <v>2335</v>
      </c>
      <c r="K170" s="221" t="s">
        <v>5874</v>
      </c>
    </row>
    <row r="171" spans="1:11" ht="15">
      <c r="A171" s="218" t="s">
        <v>7054</v>
      </c>
      <c r="B171" s="219" t="s">
        <v>7055</v>
      </c>
      <c r="C171" s="220" t="s">
        <v>2418</v>
      </c>
      <c r="D171" s="220" t="s">
        <v>2419</v>
      </c>
      <c r="E171" s="219" t="s">
        <v>2420</v>
      </c>
      <c r="F171" s="220" t="s">
        <v>2421</v>
      </c>
      <c r="G171" s="218" t="s">
        <v>84</v>
      </c>
      <c r="H171" s="219" t="s">
        <v>4252</v>
      </c>
      <c r="I171" s="219">
        <v>37067</v>
      </c>
      <c r="J171" s="218" t="s">
        <v>2335</v>
      </c>
      <c r="K171" s="221" t="s">
        <v>5874</v>
      </c>
    </row>
    <row r="172" spans="1:11" ht="15">
      <c r="A172" s="218" t="s">
        <v>7054</v>
      </c>
      <c r="B172" s="219" t="s">
        <v>7055</v>
      </c>
      <c r="C172" s="220" t="s">
        <v>2422</v>
      </c>
      <c r="D172" s="220" t="s">
        <v>2423</v>
      </c>
      <c r="E172" s="219" t="s">
        <v>2424</v>
      </c>
      <c r="F172" s="220" t="s">
        <v>2425</v>
      </c>
      <c r="G172" s="218" t="s">
        <v>76</v>
      </c>
      <c r="H172" s="219" t="s">
        <v>4252</v>
      </c>
      <c r="I172" s="219">
        <v>37919</v>
      </c>
      <c r="J172" s="218" t="s">
        <v>2335</v>
      </c>
      <c r="K172" s="221" t="s">
        <v>5874</v>
      </c>
    </row>
    <row r="173" spans="1:11" ht="15">
      <c r="A173" s="218" t="s">
        <v>7054</v>
      </c>
      <c r="B173" s="219" t="s">
        <v>7055</v>
      </c>
      <c r="C173" s="220" t="s">
        <v>2426</v>
      </c>
      <c r="D173" s="241" t="s">
        <v>2427</v>
      </c>
      <c r="E173" s="219" t="s">
        <v>2428</v>
      </c>
      <c r="F173" s="220" t="s">
        <v>2429</v>
      </c>
      <c r="G173" s="218" t="s">
        <v>76</v>
      </c>
      <c r="H173" s="219" t="s">
        <v>4252</v>
      </c>
      <c r="I173" s="219">
        <v>37934</v>
      </c>
      <c r="J173" s="218" t="s">
        <v>2335</v>
      </c>
      <c r="K173" s="221" t="s">
        <v>5874</v>
      </c>
    </row>
    <row r="174" spans="1:11" ht="15">
      <c r="A174" s="218" t="s">
        <v>7054</v>
      </c>
      <c r="B174" s="219" t="s">
        <v>7055</v>
      </c>
      <c r="C174" s="220" t="s">
        <v>2430</v>
      </c>
      <c r="D174" s="220" t="s">
        <v>2431</v>
      </c>
      <c r="E174" s="219" t="s">
        <v>2432</v>
      </c>
      <c r="F174" s="220" t="s">
        <v>2433</v>
      </c>
      <c r="G174" s="218" t="s">
        <v>2434</v>
      </c>
      <c r="H174" s="219" t="s">
        <v>4252</v>
      </c>
      <c r="I174" s="219">
        <v>38017</v>
      </c>
      <c r="J174" s="218" t="s">
        <v>2335</v>
      </c>
      <c r="K174" s="221" t="s">
        <v>5874</v>
      </c>
    </row>
    <row r="175" spans="1:11" ht="15">
      <c r="A175" s="218" t="s">
        <v>7054</v>
      </c>
      <c r="B175" s="219" t="s">
        <v>7055</v>
      </c>
      <c r="C175" s="220" t="s">
        <v>2435</v>
      </c>
      <c r="D175" s="220" t="s">
        <v>2436</v>
      </c>
      <c r="E175" s="219" t="s">
        <v>2437</v>
      </c>
      <c r="F175" s="220" t="s">
        <v>2438</v>
      </c>
      <c r="G175" s="218" t="s">
        <v>2439</v>
      </c>
      <c r="H175" s="219" t="s">
        <v>4252</v>
      </c>
      <c r="I175" s="219">
        <v>37129</v>
      </c>
      <c r="J175" s="218" t="s">
        <v>2335</v>
      </c>
      <c r="K175" s="221" t="s">
        <v>5874</v>
      </c>
    </row>
    <row r="176" spans="1:11" ht="15">
      <c r="A176" s="218" t="s">
        <v>7061</v>
      </c>
      <c r="B176" s="219" t="s">
        <v>7062</v>
      </c>
      <c r="C176" s="222" t="s">
        <v>2440</v>
      </c>
      <c r="D176" s="223" t="s">
        <v>2441</v>
      </c>
      <c r="E176" s="219" t="s">
        <v>2442</v>
      </c>
      <c r="F176" s="223" t="s">
        <v>2443</v>
      </c>
      <c r="G176" s="218" t="s">
        <v>70</v>
      </c>
      <c r="H176" s="219" t="s">
        <v>4252</v>
      </c>
      <c r="I176" s="219">
        <v>37421</v>
      </c>
      <c r="J176" s="218" t="s">
        <v>2335</v>
      </c>
      <c r="K176" s="221" t="s">
        <v>5874</v>
      </c>
    </row>
    <row r="177" spans="1:11" ht="15">
      <c r="A177" s="218" t="s">
        <v>7343</v>
      </c>
      <c r="B177" s="219" t="s">
        <v>7344</v>
      </c>
      <c r="C177" s="220" t="s">
        <v>2444</v>
      </c>
      <c r="D177" s="220" t="s">
        <v>2445</v>
      </c>
      <c r="E177" s="219" t="s">
        <v>2446</v>
      </c>
      <c r="F177" s="220" t="s">
        <v>2447</v>
      </c>
      <c r="G177" s="218" t="s">
        <v>2448</v>
      </c>
      <c r="H177" s="219" t="s">
        <v>4255</v>
      </c>
      <c r="I177" s="219">
        <v>23112</v>
      </c>
      <c r="J177" s="218" t="s">
        <v>247</v>
      </c>
      <c r="K177" s="221" t="s">
        <v>1593</v>
      </c>
    </row>
    <row r="178" spans="1:11" ht="15">
      <c r="A178" s="218" t="s">
        <v>7343</v>
      </c>
      <c r="B178" s="219" t="s">
        <v>7344</v>
      </c>
      <c r="C178" s="220" t="s">
        <v>2449</v>
      </c>
      <c r="D178" s="220" t="s">
        <v>2450</v>
      </c>
      <c r="E178" s="219" t="s">
        <v>2451</v>
      </c>
      <c r="F178" s="220" t="s">
        <v>2452</v>
      </c>
      <c r="G178" s="218" t="s">
        <v>2453</v>
      </c>
      <c r="H178" s="219" t="s">
        <v>4255</v>
      </c>
      <c r="I178" s="219">
        <v>23602</v>
      </c>
      <c r="J178" s="218" t="s">
        <v>247</v>
      </c>
      <c r="K178" s="221" t="s">
        <v>1593</v>
      </c>
    </row>
    <row r="179" spans="1:11" ht="15">
      <c r="A179" s="218" t="s">
        <v>7343</v>
      </c>
      <c r="B179" s="219" t="s">
        <v>7344</v>
      </c>
      <c r="C179" s="220" t="s">
        <v>2454</v>
      </c>
      <c r="D179" s="220" t="s">
        <v>2455</v>
      </c>
      <c r="E179" s="219" t="s">
        <v>2456</v>
      </c>
      <c r="F179" s="220" t="s">
        <v>2457</v>
      </c>
      <c r="G179" s="218" t="s">
        <v>3365</v>
      </c>
      <c r="H179" s="219" t="s">
        <v>4255</v>
      </c>
      <c r="I179" s="219">
        <v>23452</v>
      </c>
      <c r="J179" s="218" t="s">
        <v>247</v>
      </c>
      <c r="K179" s="221" t="s">
        <v>1593</v>
      </c>
    </row>
    <row r="180" spans="1:11" ht="15">
      <c r="A180" s="218" t="s">
        <v>7343</v>
      </c>
      <c r="B180" s="219" t="s">
        <v>7344</v>
      </c>
      <c r="C180" s="220" t="s">
        <v>2458</v>
      </c>
      <c r="D180" s="220" t="s">
        <v>2459</v>
      </c>
      <c r="E180" s="219" t="s">
        <v>2460</v>
      </c>
      <c r="F180" s="220" t="s">
        <v>2461</v>
      </c>
      <c r="G180" s="218" t="s">
        <v>2462</v>
      </c>
      <c r="H180" s="219" t="s">
        <v>4255</v>
      </c>
      <c r="I180" s="219">
        <v>22911</v>
      </c>
      <c r="J180" s="218" t="s">
        <v>247</v>
      </c>
      <c r="K180" s="221" t="s">
        <v>1593</v>
      </c>
    </row>
    <row r="181" spans="1:11" ht="15">
      <c r="A181" s="218" t="s">
        <v>7343</v>
      </c>
      <c r="B181" s="219" t="s">
        <v>7344</v>
      </c>
      <c r="C181" s="220" t="s">
        <v>2463</v>
      </c>
      <c r="D181" s="220" t="s">
        <v>2464</v>
      </c>
      <c r="E181" s="219" t="s">
        <v>2465</v>
      </c>
      <c r="F181" s="220" t="s">
        <v>2466</v>
      </c>
      <c r="G181" s="218" t="s">
        <v>2467</v>
      </c>
      <c r="H181" s="219" t="s">
        <v>4255</v>
      </c>
      <c r="I181" s="219">
        <v>23188</v>
      </c>
      <c r="J181" s="218" t="s">
        <v>247</v>
      </c>
      <c r="K181" s="221" t="s">
        <v>1593</v>
      </c>
    </row>
    <row r="182" spans="1:11" ht="15">
      <c r="A182" s="218" t="s">
        <v>7343</v>
      </c>
      <c r="B182" s="219" t="s">
        <v>7344</v>
      </c>
      <c r="C182" s="220" t="s">
        <v>2468</v>
      </c>
      <c r="D182" s="220" t="s">
        <v>2469</v>
      </c>
      <c r="E182" s="219" t="s">
        <v>2470</v>
      </c>
      <c r="F182" s="220" t="s">
        <v>2471</v>
      </c>
      <c r="G182" s="218" t="s">
        <v>2472</v>
      </c>
      <c r="H182" s="219" t="s">
        <v>4255</v>
      </c>
      <c r="I182" s="219">
        <v>22401</v>
      </c>
      <c r="J182" s="218" t="s">
        <v>247</v>
      </c>
      <c r="K182" s="221" t="s">
        <v>1593</v>
      </c>
    </row>
    <row r="183" spans="1:11" ht="15">
      <c r="A183" s="218" t="s">
        <v>7432</v>
      </c>
      <c r="B183" s="219" t="s">
        <v>7433</v>
      </c>
      <c r="C183" s="222" t="s">
        <v>2473</v>
      </c>
      <c r="D183" s="222" t="s">
        <v>2474</v>
      </c>
      <c r="E183" s="219" t="s">
        <v>2475</v>
      </c>
      <c r="F183" s="222" t="s">
        <v>2476</v>
      </c>
      <c r="G183" s="218" t="s">
        <v>2477</v>
      </c>
      <c r="H183" s="219" t="s">
        <v>4255</v>
      </c>
      <c r="I183" s="219">
        <v>20121</v>
      </c>
      <c r="J183" s="218" t="s">
        <v>247</v>
      </c>
      <c r="K183" s="221" t="s">
        <v>1593</v>
      </c>
    </row>
    <row r="184" spans="1:11" ht="15">
      <c r="A184" s="218" t="s">
        <v>7432</v>
      </c>
      <c r="B184" s="219" t="s">
        <v>7433</v>
      </c>
      <c r="C184" s="222" t="s">
        <v>2478</v>
      </c>
      <c r="D184" s="222" t="s">
        <v>2479</v>
      </c>
      <c r="E184" s="219" t="s">
        <v>2480</v>
      </c>
      <c r="F184" s="222" t="s">
        <v>2481</v>
      </c>
      <c r="G184" s="218" t="s">
        <v>5656</v>
      </c>
      <c r="H184" s="219" t="s">
        <v>4255</v>
      </c>
      <c r="I184" s="219">
        <v>22033</v>
      </c>
      <c r="J184" s="218" t="s">
        <v>247</v>
      </c>
      <c r="K184" s="221" t="s">
        <v>1593</v>
      </c>
    </row>
    <row r="185" spans="1:11" ht="15">
      <c r="A185" s="218" t="s">
        <v>7432</v>
      </c>
      <c r="B185" s="219" t="s">
        <v>7433</v>
      </c>
      <c r="C185" s="222" t="s">
        <v>2482</v>
      </c>
      <c r="D185" s="222" t="s">
        <v>2483</v>
      </c>
      <c r="E185" s="219" t="s">
        <v>2484</v>
      </c>
      <c r="F185" s="222" t="s">
        <v>2485</v>
      </c>
      <c r="G185" s="218" t="s">
        <v>3500</v>
      </c>
      <c r="H185" s="219" t="s">
        <v>4255</v>
      </c>
      <c r="I185" s="219">
        <v>20155</v>
      </c>
      <c r="J185" s="218" t="s">
        <v>247</v>
      </c>
      <c r="K185" s="221" t="s">
        <v>1593</v>
      </c>
    </row>
    <row r="186" spans="1:11" ht="15">
      <c r="A186" s="218" t="s">
        <v>7432</v>
      </c>
      <c r="B186" s="219" t="s">
        <v>7433</v>
      </c>
      <c r="C186" s="222" t="s">
        <v>2486</v>
      </c>
      <c r="D186" s="222" t="s">
        <v>2487</v>
      </c>
      <c r="E186" s="219" t="s">
        <v>2488</v>
      </c>
      <c r="F186" s="222" t="s">
        <v>2489</v>
      </c>
      <c r="G186" s="218" t="s">
        <v>2490</v>
      </c>
      <c r="H186" s="219" t="s">
        <v>4255</v>
      </c>
      <c r="I186" s="219">
        <v>20148</v>
      </c>
      <c r="J186" s="218" t="s">
        <v>247</v>
      </c>
      <c r="K186" s="221" t="s">
        <v>1593</v>
      </c>
    </row>
    <row r="187" spans="1:11" ht="15">
      <c r="A187" s="218" t="s">
        <v>7432</v>
      </c>
      <c r="B187" s="219" t="s">
        <v>7433</v>
      </c>
      <c r="C187" s="222" t="s">
        <v>2491</v>
      </c>
      <c r="D187" s="222" t="s">
        <v>2492</v>
      </c>
      <c r="E187" s="219" t="s">
        <v>2493</v>
      </c>
      <c r="F187" s="222" t="s">
        <v>372</v>
      </c>
      <c r="G187" s="218" t="s">
        <v>373</v>
      </c>
      <c r="H187" s="219" t="s">
        <v>4255</v>
      </c>
      <c r="I187" s="219">
        <v>22315</v>
      </c>
      <c r="J187" s="218" t="s">
        <v>247</v>
      </c>
      <c r="K187" s="221" t="s">
        <v>1593</v>
      </c>
    </row>
    <row r="188" spans="1:11" ht="15">
      <c r="A188" s="218" t="s">
        <v>7349</v>
      </c>
      <c r="B188" s="219" t="s">
        <v>7350</v>
      </c>
      <c r="C188" s="222" t="s">
        <v>374</v>
      </c>
      <c r="D188" s="223" t="s">
        <v>375</v>
      </c>
      <c r="E188" s="219" t="s">
        <v>376</v>
      </c>
      <c r="F188" s="223" t="s">
        <v>377</v>
      </c>
      <c r="G188" s="218" t="s">
        <v>378</v>
      </c>
      <c r="H188" s="219" t="s">
        <v>4260</v>
      </c>
      <c r="I188" s="219">
        <v>98021</v>
      </c>
      <c r="J188" s="218" t="s">
        <v>5953</v>
      </c>
      <c r="K188" s="221" t="s">
        <v>5955</v>
      </c>
    </row>
    <row r="189" spans="1:11" ht="15">
      <c r="A189" s="218" t="s">
        <v>7349</v>
      </c>
      <c r="B189" s="219" t="s">
        <v>7350</v>
      </c>
      <c r="C189" s="230" t="s">
        <v>379</v>
      </c>
      <c r="D189" s="230" t="s">
        <v>380</v>
      </c>
      <c r="E189" s="219" t="s">
        <v>381</v>
      </c>
      <c r="F189" s="230" t="s">
        <v>382</v>
      </c>
      <c r="G189" s="218" t="s">
        <v>383</v>
      </c>
      <c r="H189" s="219" t="s">
        <v>4260</v>
      </c>
      <c r="I189" s="219">
        <v>99352</v>
      </c>
      <c r="J189" s="218" t="s">
        <v>5953</v>
      </c>
      <c r="K189" s="221" t="s">
        <v>5955</v>
      </c>
    </row>
    <row r="190" spans="1:11" ht="15">
      <c r="A190" s="218" t="s">
        <v>7355</v>
      </c>
      <c r="B190" s="219" t="s">
        <v>7356</v>
      </c>
      <c r="C190" s="222" t="s">
        <v>384</v>
      </c>
      <c r="D190" s="223" t="s">
        <v>385</v>
      </c>
      <c r="E190" s="219" t="s">
        <v>386</v>
      </c>
      <c r="F190" s="223" t="s">
        <v>387</v>
      </c>
      <c r="G190" s="218" t="s">
        <v>388</v>
      </c>
      <c r="H190" s="219" t="s">
        <v>4256</v>
      </c>
      <c r="I190" s="219">
        <v>53045</v>
      </c>
      <c r="J190" s="218" t="s">
        <v>264</v>
      </c>
      <c r="K190" s="221" t="s">
        <v>5648</v>
      </c>
    </row>
  </sheetData>
  <sheetProtection/>
  <mergeCells count="15">
    <mergeCell ref="A1:I1"/>
    <mergeCell ref="A2:I2"/>
    <mergeCell ref="A28:B28"/>
    <mergeCell ref="C28:D28"/>
    <mergeCell ref="A5:I6"/>
    <mergeCell ref="A27:B27"/>
    <mergeCell ref="C26:D26"/>
    <mergeCell ref="A36:K36"/>
    <mergeCell ref="A15:I16"/>
    <mergeCell ref="A18:I18"/>
    <mergeCell ref="A3:I3"/>
    <mergeCell ref="A29:B29"/>
    <mergeCell ref="C29:D29"/>
    <mergeCell ref="A30:B30"/>
    <mergeCell ref="C30:D30"/>
  </mergeCells>
  <hyperlinks>
    <hyperlink ref="K48" r:id="rId1" display="megan@quintessentialwines.com"/>
    <hyperlink ref="K49" r:id="rId2" display="megan@quintessentialwines.com"/>
    <hyperlink ref="K50" r:id="rId3" display="megan@quintessentialwines.com"/>
    <hyperlink ref="K51" r:id="rId4" display="megan@quintessentialwines.com"/>
    <hyperlink ref="K52" r:id="rId5" display="megan@quintessentialwines.com"/>
    <hyperlink ref="K53" r:id="rId6" display="megan@quintessentialwines.com"/>
    <hyperlink ref="K54" r:id="rId7" display="megan@quintessentialwines.com"/>
    <hyperlink ref="K55" r:id="rId8" display="megan@quintessentialwines.com"/>
    <hyperlink ref="K56" r:id="rId9" display="megan@quintessentialwines.com"/>
    <hyperlink ref="K57" r:id="rId10" display="megan@quintessentialwines.com"/>
    <hyperlink ref="K58" r:id="rId11" display="megan@quintessentialwines.com"/>
    <hyperlink ref="K59" r:id="rId12" display="megan@quintessentialwines.com"/>
    <hyperlink ref="K60" r:id="rId13" display="megan@quintessentialwines.com"/>
    <hyperlink ref="K61" r:id="rId14" display="megan@quintessentialwines.com"/>
    <hyperlink ref="K62" r:id="rId15" display="megan@quintessentialwines.com"/>
    <hyperlink ref="K63" r:id="rId16" display="megan@quintessentialwines.com"/>
    <hyperlink ref="K64" r:id="rId17" display="megan@quintessentialwines.com"/>
    <hyperlink ref="K65" r:id="rId18" display="megan@quintessentialwines.com"/>
    <hyperlink ref="K66" r:id="rId19" display="megan@quintessentialwines.com"/>
    <hyperlink ref="K67" r:id="rId20" display="megan@quintessentialwines.com"/>
    <hyperlink ref="K68" r:id="rId21" display="megan@quintessentialwines.com"/>
    <hyperlink ref="K69" r:id="rId22" display="megan@quintessentialwines.com"/>
    <hyperlink ref="K70" r:id="rId23" display="megan@quintessentialwines.com"/>
    <hyperlink ref="K101" r:id="rId24" display="ryan@quintessentialwines.com"/>
    <hyperlink ref="K190" r:id="rId25" display="ryan@quintessentialwines.com"/>
    <hyperlink ref="K104" r:id="rId26" display="ryan@quintessentialwines.com"/>
    <hyperlink ref="K102" r:id="rId27" display="ryan@quintessentialwines.com"/>
    <hyperlink ref="K103" r:id="rId28" display="ryan@quintessentialwines.com"/>
    <hyperlink ref="K105" r:id="rId29" display="ryan@quintessentialwines.com"/>
    <hyperlink ref="K106" r:id="rId30" display="ryan@quintessentialwines.com"/>
    <hyperlink ref="K160" r:id="rId31" display="dianna@quintessentialwines.com"/>
    <hyperlink ref="K159" r:id="rId32" display="dianna@quintessentialwines.com"/>
    <hyperlink ref="K163" r:id="rId33" display="will@quintessentialwines.com"/>
    <hyperlink ref="K164" r:id="rId34" display="will@quintessentialwines.com"/>
    <hyperlink ref="K165" r:id="rId35" display="will@quintessentialwines.com"/>
    <hyperlink ref="K92" r:id="rId36" display="will@quintessentialwines.com"/>
    <hyperlink ref="K93" r:id="rId37" display="will@quintessentialwines.com"/>
    <hyperlink ref="K94" r:id="rId38" display="will@quintessentialwines.com"/>
    <hyperlink ref="K71" r:id="rId39" display="megan@quintessentialwines.com"/>
    <hyperlink ref="K72" r:id="rId40" display="megan@quintessentialwines.com"/>
    <hyperlink ref="K73" r:id="rId41" display="megan@quintessentialwines.com"/>
    <hyperlink ref="K188" r:id="rId42" display="eric@quintessentialwines.com"/>
    <hyperlink ref="K189" r:id="rId43" display="eric@quintessentialwines.com"/>
    <hyperlink ref="K100" r:id="rId44" display="keith@wildwestwines.com"/>
    <hyperlink ref="K38" r:id="rId45" display="will@quintessentialwines.com"/>
    <hyperlink ref="K170" r:id="rId46" display="will@quintessentialwines.com"/>
    <hyperlink ref="K171" r:id="rId47" display="will@quintessentialwines.com"/>
    <hyperlink ref="K172" r:id="rId48" display="will@quintessentialwines.com"/>
    <hyperlink ref="K173" r:id="rId49" display="will@quintessentialwines.com"/>
    <hyperlink ref="K174" r:id="rId50" display="will@quintessentialwines.com"/>
    <hyperlink ref="K175" r:id="rId51" display="will@quintessentialwines.com"/>
    <hyperlink ref="K107" r:id="rId52" display="ryan@quintessentialwines.com"/>
    <hyperlink ref="K136" r:id="rId53" display="midwestbeverage@yahoo.com"/>
    <hyperlink ref="K99" r:id="rId54" display="midwestbeverage@yahoo.com"/>
    <hyperlink ref="K166" r:id="rId55" display="will@quintessentialwines.com"/>
    <hyperlink ref="K167" r:id="rId56" display="will@quintessentialwines.com"/>
    <hyperlink ref="K168" r:id="rId57" display="will@quintessentialwines.com"/>
    <hyperlink ref="K169" r:id="rId58" display="will@quintessentialwines.com"/>
    <hyperlink ref="K95" r:id="rId59" display="will@quintessentialwines.com"/>
    <hyperlink ref="K96" r:id="rId60" display="will@quintessentialwines.com"/>
    <hyperlink ref="K97" r:id="rId61" display="will@quintessentialwines.com"/>
    <hyperlink ref="K98" r:id="rId62" display="will@quintessentialwines.com"/>
    <hyperlink ref="K176" r:id="rId63" display="will@quintessentialwines.com"/>
    <hyperlink ref="K39" r:id="rId64" display="will@quintessentialwines.com"/>
    <hyperlink ref="K40" r:id="rId65" display="will@quintessentialwines.com"/>
    <hyperlink ref="K125" r:id="rId66" display="curvins@international-wines.com"/>
    <hyperlink ref="K74" r:id="rId67" display="megan@quintessentialwines.com"/>
    <hyperlink ref="K75" r:id="rId68" display="megan@quintessentialwines.com"/>
    <hyperlink ref="K76" r:id="rId69" display="megan@quintessentialwines.com"/>
    <hyperlink ref="K77" r:id="rId70" display="megan@quintessentialwines.com"/>
    <hyperlink ref="K78" r:id="rId71" display="megan@quintessentialwines.com"/>
    <hyperlink ref="K79" r:id="rId72" display="megan@quintessentialwines.com"/>
    <hyperlink ref="K80" r:id="rId73" display="megan@quintessentialwines.com"/>
    <hyperlink ref="K81" r:id="rId74" display="megan@quintessentialwines.com"/>
    <hyperlink ref="K82" r:id="rId75" display="megan@quintessentialwines.com"/>
    <hyperlink ref="K83" r:id="rId76" display="megan@quintessentialwines.com"/>
    <hyperlink ref="K84" r:id="rId77" display="megan@quintessentialwines.com"/>
    <hyperlink ref="K85" r:id="rId78" display="megan@quintessentialwines.com"/>
    <hyperlink ref="K161" r:id="rId79" display="dianna@quintessentialwines.com"/>
    <hyperlink ref="K162" r:id="rId80" display="dianna@quintessentialwines.com"/>
    <hyperlink ref="K137" r:id="rId81" display="joe@quintessentialwines.com"/>
    <hyperlink ref="K138" r:id="rId82" display="joe@quintessentialwines.com"/>
    <hyperlink ref="K139" r:id="rId83" display="joe@quintessentialwines.com"/>
    <hyperlink ref="K140" r:id="rId84" display="joe@quintessentialwines.com"/>
    <hyperlink ref="K141" r:id="rId85" display="joe@quintessentialwines.com"/>
    <hyperlink ref="K142" r:id="rId86" display="joe@quintessentialwines.com"/>
    <hyperlink ref="K143" r:id="rId87" display="joe@quintessentialwines.com"/>
    <hyperlink ref="K86" r:id="rId88" display="megan@quintessentialwines.com"/>
    <hyperlink ref="K87" r:id="rId89" display="megan@quintessentialwines.com"/>
    <hyperlink ref="K88" r:id="rId90" display="megan@quintessentialwines.com"/>
    <hyperlink ref="K89" r:id="rId91" display="megan@quintessentialwines.com"/>
    <hyperlink ref="K90" r:id="rId92" display="megan@quintessentialwines.com"/>
    <hyperlink ref="K91" r:id="rId93" display="megan@quintessentialwines.com"/>
    <hyperlink ref="K113" r:id="rId94" display="bernie@selectbrandsinc.com"/>
    <hyperlink ref="K114" r:id="rId95" display="bernie@selectbrandsinc.com"/>
    <hyperlink ref="K115" r:id="rId96" display="bernie@selectbrandsinc.com"/>
    <hyperlink ref="K126" r:id="rId97" display="curvins@international-wines.com"/>
    <hyperlink ref="K41" r:id="rId98" display="will@quintessentialwines.com"/>
    <hyperlink ref="K148" r:id="rId99" display="joe@quintessentialwines.com"/>
    <hyperlink ref="K149" r:id="rId100" display="joe@quintessentialwines.com"/>
    <hyperlink ref="K150" r:id="rId101" display="joe@quintessentialwines.com"/>
    <hyperlink ref="K144" r:id="rId102" display="joe@quintessentialwines.com"/>
    <hyperlink ref="K145" r:id="rId103" display="joe@quintessentialwines.com"/>
    <hyperlink ref="K146" r:id="rId104" display="joe@quintessentialwines.com"/>
    <hyperlink ref="K151" r:id="rId105" display="joe@quintessentialwines.com"/>
    <hyperlink ref="K147" r:id="rId106" display="jill@quintessentialwines.com"/>
  </hyperlinks>
  <printOptions/>
  <pageMargins left="0.17" right="0.17" top="0.75" bottom="0.75" header="0.3" footer="0.3"/>
  <pageSetup horizontalDpi="600" verticalDpi="600" orientation="landscape" scale="75" r:id="rId107"/>
</worksheet>
</file>

<file path=xl/worksheets/sheet6.xml><?xml version="1.0" encoding="utf-8"?>
<worksheet xmlns="http://schemas.openxmlformats.org/spreadsheetml/2006/main" xmlns:r="http://schemas.openxmlformats.org/officeDocument/2006/relationships">
  <sheetPr>
    <tabColor rgb="FF00B0F0"/>
  </sheetPr>
  <dimension ref="A1:G20"/>
  <sheetViews>
    <sheetView zoomScalePageLayoutView="0" workbookViewId="0" topLeftCell="A1">
      <selection activeCell="A4" sqref="A4:A17"/>
    </sheetView>
  </sheetViews>
  <sheetFormatPr defaultColWidth="9.140625" defaultRowHeight="15"/>
  <cols>
    <col min="3" max="3" width="36.28125" style="0" customWidth="1"/>
    <col min="4" max="4" width="13.8515625" style="0" bestFit="1" customWidth="1"/>
    <col min="5" max="5" width="17.57421875" style="0" bestFit="1" customWidth="1"/>
    <col min="6" max="6" width="19.57421875" style="0" bestFit="1" customWidth="1"/>
    <col min="7" max="7" width="29.140625" style="0" bestFit="1" customWidth="1"/>
  </cols>
  <sheetData>
    <row r="1" spans="1:7" s="484" customFormat="1" ht="39" customHeight="1">
      <c r="A1" s="629" t="s">
        <v>2596</v>
      </c>
      <c r="B1" s="630"/>
      <c r="C1" s="630"/>
      <c r="D1" s="630"/>
      <c r="E1" s="631"/>
      <c r="F1" s="631"/>
      <c r="G1" s="632"/>
    </row>
    <row r="2" spans="1:7" s="2" customFormat="1" ht="18.75">
      <c r="A2" s="485" t="s">
        <v>2597</v>
      </c>
      <c r="B2" s="486" t="s">
        <v>2598</v>
      </c>
      <c r="C2" s="487"/>
      <c r="D2" s="488"/>
      <c r="E2" s="633" t="s">
        <v>2599</v>
      </c>
      <c r="F2" s="633"/>
      <c r="G2" s="634"/>
    </row>
    <row r="3" spans="1:7" s="197" customFormat="1" ht="15.75">
      <c r="A3" s="489" t="s">
        <v>4270</v>
      </c>
      <c r="B3" s="490" t="s">
        <v>3367</v>
      </c>
      <c r="C3" s="491" t="s">
        <v>4277</v>
      </c>
      <c r="D3" s="492" t="s">
        <v>2314</v>
      </c>
      <c r="E3" s="493" t="s">
        <v>2316</v>
      </c>
      <c r="F3" s="493" t="s">
        <v>2600</v>
      </c>
      <c r="G3" s="493" t="s">
        <v>4279</v>
      </c>
    </row>
    <row r="4" spans="1:7" s="197" customFormat="1" ht="15">
      <c r="A4" s="494" t="s">
        <v>4231</v>
      </c>
      <c r="B4" s="495">
        <v>26.99</v>
      </c>
      <c r="C4" s="496" t="s">
        <v>2601</v>
      </c>
      <c r="D4" s="497" t="s">
        <v>2317</v>
      </c>
      <c r="E4" s="497" t="s">
        <v>2602</v>
      </c>
      <c r="F4" s="497" t="s">
        <v>2319</v>
      </c>
      <c r="G4" s="498" t="s">
        <v>3437</v>
      </c>
    </row>
    <row r="5" spans="1:7" s="197" customFormat="1" ht="15">
      <c r="A5" s="494" t="s">
        <v>4229</v>
      </c>
      <c r="B5" s="495">
        <v>28.58</v>
      </c>
      <c r="C5" s="496" t="s">
        <v>2603</v>
      </c>
      <c r="D5" s="497" t="s">
        <v>321</v>
      </c>
      <c r="E5" s="497" t="s">
        <v>1562</v>
      </c>
      <c r="F5" s="497" t="s">
        <v>5713</v>
      </c>
      <c r="G5" s="498" t="s">
        <v>2604</v>
      </c>
    </row>
    <row r="6" spans="1:7" s="197" customFormat="1" ht="15">
      <c r="A6" s="494" t="s">
        <v>4232</v>
      </c>
      <c r="B6" s="495">
        <v>30</v>
      </c>
      <c r="C6" s="496" t="s">
        <v>2605</v>
      </c>
      <c r="D6" s="497" t="s">
        <v>256</v>
      </c>
      <c r="E6" s="497" t="s">
        <v>7015</v>
      </c>
      <c r="F6" s="497" t="s">
        <v>5885</v>
      </c>
      <c r="G6" s="498" t="s">
        <v>1578</v>
      </c>
    </row>
    <row r="7" spans="1:7" s="197" customFormat="1" ht="15">
      <c r="A7" s="494" t="s">
        <v>4262</v>
      </c>
      <c r="B7" s="495">
        <v>27.49</v>
      </c>
      <c r="C7" s="496" t="s">
        <v>2606</v>
      </c>
      <c r="D7" s="497" t="s">
        <v>3316</v>
      </c>
      <c r="E7" s="497" t="s">
        <v>227</v>
      </c>
      <c r="F7" s="497" t="s">
        <v>5672</v>
      </c>
      <c r="G7" s="498" t="s">
        <v>5865</v>
      </c>
    </row>
    <row r="8" spans="1:7" s="197" customFormat="1" ht="15">
      <c r="A8" s="494" t="s">
        <v>4234</v>
      </c>
      <c r="B8" s="495">
        <v>28</v>
      </c>
      <c r="C8" s="496" t="s">
        <v>2607</v>
      </c>
      <c r="D8" s="497" t="s">
        <v>2329</v>
      </c>
      <c r="E8" s="497" t="s">
        <v>2318</v>
      </c>
      <c r="F8" s="497" t="s">
        <v>3002</v>
      </c>
      <c r="G8" s="498" t="s">
        <v>3444</v>
      </c>
    </row>
    <row r="9" spans="1:7" s="197" customFormat="1" ht="15">
      <c r="A9" s="494" t="s">
        <v>4235</v>
      </c>
      <c r="B9" s="495">
        <v>27</v>
      </c>
      <c r="C9" s="496" t="s">
        <v>2608</v>
      </c>
      <c r="D9" s="497" t="s">
        <v>260</v>
      </c>
      <c r="E9" s="497" t="s">
        <v>2334</v>
      </c>
      <c r="F9" s="497" t="s">
        <v>2335</v>
      </c>
      <c r="G9" s="498" t="s">
        <v>5874</v>
      </c>
    </row>
    <row r="10" spans="1:7" s="197" customFormat="1" ht="15">
      <c r="A10" s="494" t="s">
        <v>4237</v>
      </c>
      <c r="B10" s="495">
        <v>24.75</v>
      </c>
      <c r="C10" s="496" t="s">
        <v>2609</v>
      </c>
      <c r="D10" s="497" t="s">
        <v>265</v>
      </c>
      <c r="E10" s="497" t="s">
        <v>5772</v>
      </c>
      <c r="F10" s="497" t="s">
        <v>264</v>
      </c>
      <c r="G10" s="498" t="s">
        <v>5648</v>
      </c>
    </row>
    <row r="11" spans="1:7" s="197" customFormat="1" ht="15">
      <c r="A11" s="494" t="s">
        <v>4238</v>
      </c>
      <c r="B11" s="495">
        <v>24.75</v>
      </c>
      <c r="C11" s="496" t="s">
        <v>2610</v>
      </c>
      <c r="D11" s="497" t="s">
        <v>266</v>
      </c>
      <c r="E11" s="497" t="s">
        <v>2318</v>
      </c>
      <c r="F11" s="497" t="s">
        <v>264</v>
      </c>
      <c r="G11" s="498" t="s">
        <v>5648</v>
      </c>
    </row>
    <row r="12" spans="1:7" s="197" customFormat="1" ht="15">
      <c r="A12" s="494" t="s">
        <v>4241</v>
      </c>
      <c r="B12" s="495">
        <v>27.49</v>
      </c>
      <c r="C12" s="496" t="s">
        <v>2611</v>
      </c>
      <c r="D12" s="497" t="s">
        <v>3188</v>
      </c>
      <c r="E12" s="497" t="s">
        <v>227</v>
      </c>
      <c r="F12" s="497" t="s">
        <v>5672</v>
      </c>
      <c r="G12" s="498" t="s">
        <v>5865</v>
      </c>
    </row>
    <row r="13" spans="1:7" s="197" customFormat="1" ht="15">
      <c r="A13" s="494" t="s">
        <v>4263</v>
      </c>
      <c r="B13" s="495">
        <v>31</v>
      </c>
      <c r="C13" s="496" t="s">
        <v>2612</v>
      </c>
      <c r="D13" s="497" t="s">
        <v>3357</v>
      </c>
      <c r="E13" s="497" t="s">
        <v>5842</v>
      </c>
      <c r="F13" s="497" t="s">
        <v>262</v>
      </c>
      <c r="G13" s="498" t="s">
        <v>5899</v>
      </c>
    </row>
    <row r="14" spans="1:7" s="197" customFormat="1" ht="15">
      <c r="A14" s="494" t="s">
        <v>4243</v>
      </c>
      <c r="B14" s="495">
        <v>28</v>
      </c>
      <c r="C14" s="496" t="s">
        <v>2613</v>
      </c>
      <c r="D14" s="497" t="s">
        <v>267</v>
      </c>
      <c r="E14" s="497" t="s">
        <v>5926</v>
      </c>
      <c r="F14" s="497" t="s">
        <v>727</v>
      </c>
      <c r="G14" s="498" t="s">
        <v>728</v>
      </c>
    </row>
    <row r="15" spans="1:7" s="197" customFormat="1" ht="15">
      <c r="A15" s="494" t="s">
        <v>4247</v>
      </c>
      <c r="B15" s="495">
        <v>27.99</v>
      </c>
      <c r="C15" s="496" t="s">
        <v>2614</v>
      </c>
      <c r="D15" s="497" t="s">
        <v>235</v>
      </c>
      <c r="E15" s="497" t="s">
        <v>2615</v>
      </c>
      <c r="F15" s="497" t="s">
        <v>2319</v>
      </c>
      <c r="G15" s="498" t="s">
        <v>3437</v>
      </c>
    </row>
    <row r="16" spans="1:7" s="197" customFormat="1" ht="15">
      <c r="A16" s="494" t="s">
        <v>4250</v>
      </c>
      <c r="B16" s="495">
        <v>39.98</v>
      </c>
      <c r="C16" s="496" t="s">
        <v>2616</v>
      </c>
      <c r="D16" s="497" t="s">
        <v>239</v>
      </c>
      <c r="E16" s="497" t="s">
        <v>5686</v>
      </c>
      <c r="F16" s="497" t="s">
        <v>5673</v>
      </c>
      <c r="G16" s="498" t="s">
        <v>5866</v>
      </c>
    </row>
    <row r="17" spans="1:7" s="197" customFormat="1" ht="15">
      <c r="A17" s="494" t="s">
        <v>4253</v>
      </c>
      <c r="B17" s="495">
        <v>27</v>
      </c>
      <c r="C17" s="496" t="s">
        <v>2617</v>
      </c>
      <c r="D17" s="497" t="s">
        <v>284</v>
      </c>
      <c r="E17" s="497" t="s">
        <v>2318</v>
      </c>
      <c r="F17" s="497" t="s">
        <v>243</v>
      </c>
      <c r="G17" s="498" t="s">
        <v>3375</v>
      </c>
    </row>
    <row r="18" spans="1:7" s="197" customFormat="1" ht="15">
      <c r="A18" s="494" t="s">
        <v>4253</v>
      </c>
      <c r="B18" s="495">
        <v>27</v>
      </c>
      <c r="C18" s="496" t="s">
        <v>2618</v>
      </c>
      <c r="D18" s="497" t="s">
        <v>283</v>
      </c>
      <c r="E18" s="497" t="s">
        <v>2318</v>
      </c>
      <c r="F18" s="497" t="s">
        <v>243</v>
      </c>
      <c r="G18" s="498" t="s">
        <v>3375</v>
      </c>
    </row>
    <row r="19" spans="1:7" s="197" customFormat="1" ht="15">
      <c r="A19" s="494" t="s">
        <v>4253</v>
      </c>
      <c r="B19" s="495">
        <v>27</v>
      </c>
      <c r="C19" s="496" t="s">
        <v>2619</v>
      </c>
      <c r="D19" s="497" t="s">
        <v>244</v>
      </c>
      <c r="E19" s="497" t="s">
        <v>2318</v>
      </c>
      <c r="F19" s="497" t="s">
        <v>243</v>
      </c>
      <c r="G19" s="498" t="s">
        <v>3375</v>
      </c>
    </row>
    <row r="20" spans="1:7" s="197" customFormat="1" ht="15">
      <c r="A20" s="494" t="s">
        <v>4253</v>
      </c>
      <c r="B20" s="495">
        <v>27</v>
      </c>
      <c r="C20" s="496" t="s">
        <v>2620</v>
      </c>
      <c r="D20" s="497" t="s">
        <v>285</v>
      </c>
      <c r="E20" s="497" t="s">
        <v>2318</v>
      </c>
      <c r="F20" s="497" t="s">
        <v>243</v>
      </c>
      <c r="G20" s="498" t="s">
        <v>3375</v>
      </c>
    </row>
  </sheetData>
  <sheetProtection/>
  <mergeCells count="2">
    <mergeCell ref="A1:G1"/>
    <mergeCell ref="E2:G2"/>
  </mergeCells>
  <hyperlinks>
    <hyperlink ref="G4" r:id="rId1" display="jill@quintessentialwines.com"/>
    <hyperlink ref="G5" r:id="rId2" display="christina@quintessentialwines.com"/>
    <hyperlink ref="G8" r:id="rId3" display="megan@quintessentialwines.com"/>
    <hyperlink ref="G9" r:id="rId4" display="will@quintessentialwines.com"/>
    <hyperlink ref="G10" r:id="rId5" display="ryan@quintessentialwines.com"/>
    <hyperlink ref="G11" r:id="rId6" display="ryan@quintessentialwines.com"/>
    <hyperlink ref="G15" r:id="rId7" display="jill@quintessentialwines.com"/>
    <hyperlink ref="G16" r:id="rId8" display="dianna@quintessentialwines.com"/>
    <hyperlink ref="G17" r:id="rId9" display="danni@quintessentialwines.com"/>
    <hyperlink ref="G18" r:id="rId10" display="danni@quintessentialwines.com"/>
    <hyperlink ref="G19" r:id="rId11" display="danni@quintessentialwines.com"/>
    <hyperlink ref="G20" r:id="rId12" display="danni@quintessentialwines.com"/>
    <hyperlink ref="G6" r:id="rId13" display="johnniev@cocbm.com"/>
    <hyperlink ref="G7" r:id="rId14" display="jsmith@prestigebeverage.com"/>
    <hyperlink ref="G12" r:id="rId15" display="jsmith@prestigebeverage.com"/>
    <hyperlink ref="G13" r:id="rId16" display="midwestbeverage@yahoo.com"/>
    <hyperlink ref="G14" r:id="rId17" display="clintwine@kc.rr.com"/>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F0"/>
  </sheetPr>
  <dimension ref="A1:L193"/>
  <sheetViews>
    <sheetView zoomScalePageLayoutView="0" workbookViewId="0" topLeftCell="A1">
      <selection activeCell="E1" sqref="E1:L66"/>
    </sheetView>
  </sheetViews>
  <sheetFormatPr defaultColWidth="11.421875" defaultRowHeight="15"/>
  <cols>
    <col min="1" max="1" width="25.00390625" style="0" customWidth="1"/>
    <col min="2" max="2" width="55.421875" style="0" bestFit="1" customWidth="1"/>
    <col min="3" max="3" width="30.28125" style="0" bestFit="1" customWidth="1"/>
    <col min="4" max="4" width="41.8515625" style="0" bestFit="1" customWidth="1"/>
    <col min="5" max="5" width="7.8515625" style="0" customWidth="1"/>
    <col min="6" max="6" width="32.28125" style="0" customWidth="1"/>
    <col min="7" max="7" width="18.28125" style="0" customWidth="1"/>
    <col min="8" max="8" width="8.140625" style="0" customWidth="1"/>
    <col min="9" max="9" width="14.140625" style="0" bestFit="1" customWidth="1"/>
    <col min="10" max="10" width="14.57421875" style="0" bestFit="1" customWidth="1"/>
    <col min="11" max="11" width="41.8515625" style="0" bestFit="1" customWidth="1"/>
    <col min="12" max="12" width="17.7109375" style="0" bestFit="1" customWidth="1"/>
  </cols>
  <sheetData>
    <row r="1" spans="1:12" ht="15" customHeight="1">
      <c r="A1" s="643" t="s">
        <v>823</v>
      </c>
      <c r="B1" s="644"/>
      <c r="C1" s="644"/>
      <c r="D1" s="645"/>
      <c r="E1" s="638" t="s">
        <v>471</v>
      </c>
      <c r="F1" s="638"/>
      <c r="G1" s="638"/>
      <c r="H1" s="638"/>
      <c r="I1" s="638"/>
      <c r="J1" s="638"/>
      <c r="K1" s="638"/>
      <c r="L1" s="638"/>
    </row>
    <row r="2" spans="1:12" ht="15" customHeight="1">
      <c r="A2" s="646"/>
      <c r="B2" s="647"/>
      <c r="C2" s="647"/>
      <c r="D2" s="648"/>
      <c r="E2" s="309" t="s">
        <v>248</v>
      </c>
      <c r="F2" s="310" t="s">
        <v>5675</v>
      </c>
      <c r="G2" s="310" t="s">
        <v>249</v>
      </c>
      <c r="H2" s="309" t="s">
        <v>5676</v>
      </c>
      <c r="I2" s="309" t="s">
        <v>472</v>
      </c>
      <c r="J2" s="309" t="s">
        <v>473</v>
      </c>
      <c r="K2" s="310" t="s">
        <v>474</v>
      </c>
      <c r="L2" s="310" t="s">
        <v>294</v>
      </c>
    </row>
    <row r="3" spans="1:12" ht="15" customHeight="1">
      <c r="A3" s="646"/>
      <c r="B3" s="647"/>
      <c r="C3" s="647"/>
      <c r="D3" s="648"/>
      <c r="E3" s="311" t="s">
        <v>4230</v>
      </c>
      <c r="F3" s="312" t="s">
        <v>2245</v>
      </c>
      <c r="G3" s="312" t="s">
        <v>3349</v>
      </c>
      <c r="H3" s="311">
        <v>35243</v>
      </c>
      <c r="I3" s="311" t="s">
        <v>475</v>
      </c>
      <c r="J3" s="311" t="s">
        <v>476</v>
      </c>
      <c r="K3" s="313" t="s">
        <v>477</v>
      </c>
      <c r="L3" s="314" t="s">
        <v>478</v>
      </c>
    </row>
    <row r="4" spans="1:12" ht="15" customHeight="1">
      <c r="A4" s="646"/>
      <c r="B4" s="647"/>
      <c r="C4" s="647"/>
      <c r="D4" s="648"/>
      <c r="E4" s="311" t="s">
        <v>4231</v>
      </c>
      <c r="F4" s="315" t="s">
        <v>2249</v>
      </c>
      <c r="G4" s="312" t="s">
        <v>3436</v>
      </c>
      <c r="H4" s="316">
        <v>85226</v>
      </c>
      <c r="I4" s="316" t="s">
        <v>479</v>
      </c>
      <c r="J4" s="316" t="s">
        <v>480</v>
      </c>
      <c r="K4" s="313" t="s">
        <v>481</v>
      </c>
      <c r="L4" s="315" t="s">
        <v>482</v>
      </c>
    </row>
    <row r="5" spans="1:12" ht="15">
      <c r="A5" s="646"/>
      <c r="B5" s="647"/>
      <c r="C5" s="647"/>
      <c r="D5" s="648"/>
      <c r="E5" s="311" t="s">
        <v>4231</v>
      </c>
      <c r="F5" s="315" t="s">
        <v>483</v>
      </c>
      <c r="G5" s="312" t="s">
        <v>2317</v>
      </c>
      <c r="H5" s="316">
        <v>85255</v>
      </c>
      <c r="I5" s="316" t="s">
        <v>484</v>
      </c>
      <c r="J5" s="316" t="s">
        <v>485</v>
      </c>
      <c r="K5" s="313" t="s">
        <v>486</v>
      </c>
      <c r="L5" s="315" t="s">
        <v>482</v>
      </c>
    </row>
    <row r="6" spans="1:12" ht="15">
      <c r="A6" s="646"/>
      <c r="B6" s="647"/>
      <c r="C6" s="647"/>
      <c r="D6" s="648"/>
      <c r="E6" s="316" t="s">
        <v>4231</v>
      </c>
      <c r="F6" s="315" t="s">
        <v>2298</v>
      </c>
      <c r="G6" s="312" t="s">
        <v>2317</v>
      </c>
      <c r="H6" s="316">
        <v>85250</v>
      </c>
      <c r="I6" s="316" t="s">
        <v>487</v>
      </c>
      <c r="J6" s="316" t="s">
        <v>488</v>
      </c>
      <c r="K6" s="313" t="s">
        <v>489</v>
      </c>
      <c r="L6" s="314" t="s">
        <v>482</v>
      </c>
    </row>
    <row r="7" spans="1:12" ht="15">
      <c r="A7" s="646"/>
      <c r="B7" s="647"/>
      <c r="C7" s="647"/>
      <c r="D7" s="648"/>
      <c r="E7" s="316" t="s">
        <v>4231</v>
      </c>
      <c r="F7" s="315" t="s">
        <v>2302</v>
      </c>
      <c r="G7" s="312" t="s">
        <v>801</v>
      </c>
      <c r="H7" s="316">
        <v>85718</v>
      </c>
      <c r="I7" s="316" t="s">
        <v>490</v>
      </c>
      <c r="J7" s="316" t="s">
        <v>491</v>
      </c>
      <c r="K7" s="313" t="s">
        <v>492</v>
      </c>
      <c r="L7" s="314" t="s">
        <v>482</v>
      </c>
    </row>
    <row r="8" spans="1:12" ht="15">
      <c r="A8" s="646"/>
      <c r="B8" s="647"/>
      <c r="C8" s="647"/>
      <c r="D8" s="648"/>
      <c r="E8" s="316" t="s">
        <v>4231</v>
      </c>
      <c r="F8" s="312" t="s">
        <v>2285</v>
      </c>
      <c r="G8" s="312" t="s">
        <v>737</v>
      </c>
      <c r="H8" s="316">
        <v>85345</v>
      </c>
      <c r="I8" s="316" t="s">
        <v>493</v>
      </c>
      <c r="J8" s="316" t="s">
        <v>494</v>
      </c>
      <c r="K8" s="313" t="s">
        <v>495</v>
      </c>
      <c r="L8" s="314" t="s">
        <v>482</v>
      </c>
    </row>
    <row r="9" spans="1:12" ht="15">
      <c r="A9" s="646"/>
      <c r="B9" s="647"/>
      <c r="C9" s="647"/>
      <c r="D9" s="648"/>
      <c r="E9" s="311" t="s">
        <v>4229</v>
      </c>
      <c r="F9" s="315" t="s">
        <v>2261</v>
      </c>
      <c r="G9" s="312" t="s">
        <v>3351</v>
      </c>
      <c r="H9" s="311">
        <v>90245</v>
      </c>
      <c r="I9" s="311" t="s">
        <v>496</v>
      </c>
      <c r="J9" s="316" t="s">
        <v>497</v>
      </c>
      <c r="K9" s="313" t="s">
        <v>498</v>
      </c>
      <c r="L9" s="315" t="s">
        <v>499</v>
      </c>
    </row>
    <row r="10" spans="1:12" ht="15">
      <c r="A10" s="646"/>
      <c r="B10" s="647"/>
      <c r="C10" s="647"/>
      <c r="D10" s="648"/>
      <c r="E10" s="311" t="s">
        <v>4229</v>
      </c>
      <c r="F10" s="315" t="s">
        <v>2270</v>
      </c>
      <c r="G10" s="312" t="s">
        <v>348</v>
      </c>
      <c r="H10" s="311">
        <v>92122</v>
      </c>
      <c r="I10" s="316" t="s">
        <v>500</v>
      </c>
      <c r="J10" s="316" t="s">
        <v>501</v>
      </c>
      <c r="K10" s="313" t="s">
        <v>502</v>
      </c>
      <c r="L10" s="315" t="s">
        <v>499</v>
      </c>
    </row>
    <row r="11" spans="1:12" ht="15">
      <c r="A11" s="646"/>
      <c r="B11" s="647"/>
      <c r="C11" s="647"/>
      <c r="D11" s="648"/>
      <c r="E11" s="311" t="s">
        <v>4229</v>
      </c>
      <c r="F11" s="315" t="s">
        <v>2281</v>
      </c>
      <c r="G11" s="312" t="s">
        <v>2323</v>
      </c>
      <c r="H11" s="311">
        <v>92660</v>
      </c>
      <c r="I11" s="316" t="s">
        <v>503</v>
      </c>
      <c r="J11" s="316" t="s">
        <v>504</v>
      </c>
      <c r="K11" s="313" t="s">
        <v>505</v>
      </c>
      <c r="L11" s="315" t="s">
        <v>499</v>
      </c>
    </row>
    <row r="12" spans="1:12" ht="15">
      <c r="A12" s="646"/>
      <c r="B12" s="647"/>
      <c r="C12" s="647"/>
      <c r="D12" s="648"/>
      <c r="E12" s="316" t="s">
        <v>4229</v>
      </c>
      <c r="F12" s="315" t="s">
        <v>2284</v>
      </c>
      <c r="G12" s="312" t="s">
        <v>839</v>
      </c>
      <c r="H12" s="311">
        <v>94304</v>
      </c>
      <c r="I12" s="316" t="s">
        <v>506</v>
      </c>
      <c r="J12" s="316" t="s">
        <v>507</v>
      </c>
      <c r="K12" s="313" t="s">
        <v>508</v>
      </c>
      <c r="L12" s="315" t="s">
        <v>499</v>
      </c>
    </row>
    <row r="13" spans="1:12" ht="15">
      <c r="A13" s="646"/>
      <c r="B13" s="647"/>
      <c r="C13" s="647"/>
      <c r="D13" s="648"/>
      <c r="E13" s="311" t="s">
        <v>4229</v>
      </c>
      <c r="F13" s="312" t="s">
        <v>2289</v>
      </c>
      <c r="G13" s="312" t="s">
        <v>747</v>
      </c>
      <c r="H13" s="311">
        <v>91739</v>
      </c>
      <c r="I13" s="311" t="s">
        <v>509</v>
      </c>
      <c r="J13" s="311" t="s">
        <v>510</v>
      </c>
      <c r="K13" s="313" t="s">
        <v>511</v>
      </c>
      <c r="L13" s="314" t="s">
        <v>499</v>
      </c>
    </row>
    <row r="14" spans="1:12" ht="15">
      <c r="A14" s="646"/>
      <c r="B14" s="647"/>
      <c r="C14" s="647"/>
      <c r="D14" s="648"/>
      <c r="E14" s="316" t="s">
        <v>4229</v>
      </c>
      <c r="F14" s="315" t="s">
        <v>2295</v>
      </c>
      <c r="G14" s="312" t="s">
        <v>348</v>
      </c>
      <c r="H14" s="316">
        <v>92101</v>
      </c>
      <c r="I14" s="316" t="s">
        <v>512</v>
      </c>
      <c r="J14" s="316" t="s">
        <v>513</v>
      </c>
      <c r="K14" s="313" t="s">
        <v>514</v>
      </c>
      <c r="L14" s="314" t="s">
        <v>499</v>
      </c>
    </row>
    <row r="15" spans="1:12" ht="15">
      <c r="A15" s="646"/>
      <c r="B15" s="647"/>
      <c r="C15" s="647"/>
      <c r="D15" s="648"/>
      <c r="E15" s="316" t="s">
        <v>4229</v>
      </c>
      <c r="F15" s="312" t="s">
        <v>2262</v>
      </c>
      <c r="G15" s="312" t="s">
        <v>3499</v>
      </c>
      <c r="H15" s="317">
        <v>93710</v>
      </c>
      <c r="I15" s="316" t="s">
        <v>515</v>
      </c>
      <c r="J15" s="316" t="s">
        <v>516</v>
      </c>
      <c r="K15" s="313" t="s">
        <v>2263</v>
      </c>
      <c r="L15" s="314" t="s">
        <v>499</v>
      </c>
    </row>
    <row r="16" spans="1:12" ht="15">
      <c r="A16" s="646"/>
      <c r="B16" s="647"/>
      <c r="C16" s="647"/>
      <c r="D16" s="648"/>
      <c r="E16" s="316" t="s">
        <v>4229</v>
      </c>
      <c r="F16" s="312" t="s">
        <v>2273</v>
      </c>
      <c r="G16" s="312" t="s">
        <v>252</v>
      </c>
      <c r="H16" s="316">
        <v>90015</v>
      </c>
      <c r="I16" s="316" t="s">
        <v>517</v>
      </c>
      <c r="J16" s="316" t="s">
        <v>518</v>
      </c>
      <c r="K16" s="313" t="s">
        <v>519</v>
      </c>
      <c r="L16" s="314" t="s">
        <v>499</v>
      </c>
    </row>
    <row r="17" spans="1:12" ht="15">
      <c r="A17" s="646"/>
      <c r="B17" s="647"/>
      <c r="C17" s="647"/>
      <c r="D17" s="648"/>
      <c r="E17" s="316" t="s">
        <v>4229</v>
      </c>
      <c r="F17" s="312" t="s">
        <v>2290</v>
      </c>
      <c r="G17" s="312" t="s">
        <v>853</v>
      </c>
      <c r="H17" s="316">
        <v>92270</v>
      </c>
      <c r="I17" s="316" t="s">
        <v>520</v>
      </c>
      <c r="J17" s="316" t="s">
        <v>521</v>
      </c>
      <c r="K17" s="313" t="s">
        <v>522</v>
      </c>
      <c r="L17" s="314" t="s">
        <v>499</v>
      </c>
    </row>
    <row r="18" spans="1:12" ht="15">
      <c r="A18" s="646"/>
      <c r="B18" s="647"/>
      <c r="C18" s="647"/>
      <c r="D18" s="648"/>
      <c r="E18" s="316" t="s">
        <v>4229</v>
      </c>
      <c r="F18" s="312" t="s">
        <v>2305</v>
      </c>
      <c r="G18" s="312" t="s">
        <v>893</v>
      </c>
      <c r="H18" s="316">
        <v>94596</v>
      </c>
      <c r="I18" s="316" t="s">
        <v>523</v>
      </c>
      <c r="J18" s="316" t="s">
        <v>524</v>
      </c>
      <c r="K18" s="313" t="s">
        <v>525</v>
      </c>
      <c r="L18" s="314" t="s">
        <v>499</v>
      </c>
    </row>
    <row r="19" spans="1:12" ht="15">
      <c r="A19" s="649"/>
      <c r="B19" s="650"/>
      <c r="C19" s="650"/>
      <c r="D19" s="651"/>
      <c r="E19" s="316" t="s">
        <v>4229</v>
      </c>
      <c r="F19" s="318" t="s">
        <v>2309</v>
      </c>
      <c r="G19" s="312" t="s">
        <v>362</v>
      </c>
      <c r="H19" s="316">
        <v>91367</v>
      </c>
      <c r="I19" s="316" t="s">
        <v>526</v>
      </c>
      <c r="J19" s="316" t="s">
        <v>527</v>
      </c>
      <c r="K19" s="313" t="s">
        <v>528</v>
      </c>
      <c r="L19" s="314" t="s">
        <v>499</v>
      </c>
    </row>
    <row r="20" spans="1:12" ht="15">
      <c r="A20" s="273"/>
      <c r="B20" s="273"/>
      <c r="C20" s="273"/>
      <c r="D20" s="272"/>
      <c r="E20" s="316" t="s">
        <v>4232</v>
      </c>
      <c r="F20" s="315" t="s">
        <v>2258</v>
      </c>
      <c r="G20" s="312" t="s">
        <v>7021</v>
      </c>
      <c r="H20" s="316">
        <v>80112</v>
      </c>
      <c r="I20" s="316" t="s">
        <v>529</v>
      </c>
      <c r="J20" s="316" t="s">
        <v>530</v>
      </c>
      <c r="K20" s="313" t="s">
        <v>531</v>
      </c>
      <c r="L20" s="314" t="s">
        <v>482</v>
      </c>
    </row>
    <row r="21" spans="1:12" ht="15">
      <c r="A21" s="652" t="s">
        <v>465</v>
      </c>
      <c r="B21" s="653"/>
      <c r="C21" s="653"/>
      <c r="D21" s="653"/>
      <c r="E21" s="311" t="s">
        <v>4233</v>
      </c>
      <c r="F21" s="315" t="s">
        <v>2306</v>
      </c>
      <c r="G21" s="312" t="s">
        <v>532</v>
      </c>
      <c r="H21" s="319" t="s">
        <v>533</v>
      </c>
      <c r="I21" s="311" t="s">
        <v>534</v>
      </c>
      <c r="J21" s="311" t="s">
        <v>535</v>
      </c>
      <c r="K21" s="313" t="s">
        <v>536</v>
      </c>
      <c r="L21" s="314" t="s">
        <v>537</v>
      </c>
    </row>
    <row r="22" spans="1:12" ht="15">
      <c r="A22" s="274"/>
      <c r="B22" s="275"/>
      <c r="C22" s="275"/>
      <c r="D22" s="275"/>
      <c r="E22" s="311" t="s">
        <v>4234</v>
      </c>
      <c r="F22" s="315" t="s">
        <v>2254</v>
      </c>
      <c r="G22" s="312" t="s">
        <v>3091</v>
      </c>
      <c r="H22" s="316">
        <v>33134</v>
      </c>
      <c r="I22" s="316" t="s">
        <v>538</v>
      </c>
      <c r="J22" s="316" t="s">
        <v>539</v>
      </c>
      <c r="K22" s="313" t="s">
        <v>540</v>
      </c>
      <c r="L22" s="315" t="s">
        <v>541</v>
      </c>
    </row>
    <row r="23" spans="1:12" ht="15">
      <c r="A23" s="654" t="s">
        <v>466</v>
      </c>
      <c r="B23" s="640"/>
      <c r="C23" s="640"/>
      <c r="D23" s="640"/>
      <c r="E23" s="311" t="s">
        <v>4234</v>
      </c>
      <c r="F23" s="315" t="s">
        <v>2279</v>
      </c>
      <c r="G23" s="312" t="s">
        <v>3354</v>
      </c>
      <c r="H23" s="311">
        <v>34108</v>
      </c>
      <c r="I23" s="316" t="s">
        <v>542</v>
      </c>
      <c r="J23" s="316" t="s">
        <v>543</v>
      </c>
      <c r="K23" s="313" t="s">
        <v>544</v>
      </c>
      <c r="L23" s="315" t="s">
        <v>541</v>
      </c>
    </row>
    <row r="24" spans="1:12" ht="15">
      <c r="A24" s="652" t="s">
        <v>467</v>
      </c>
      <c r="B24" s="640"/>
      <c r="C24" s="640"/>
      <c r="D24" s="640"/>
      <c r="E24" s="311" t="s">
        <v>4234</v>
      </c>
      <c r="F24" s="315" t="s">
        <v>2283</v>
      </c>
      <c r="G24" s="312" t="s">
        <v>259</v>
      </c>
      <c r="H24" s="311">
        <v>32819</v>
      </c>
      <c r="I24" s="316" t="s">
        <v>545</v>
      </c>
      <c r="J24" s="316" t="s">
        <v>546</v>
      </c>
      <c r="K24" s="313" t="s">
        <v>547</v>
      </c>
      <c r="L24" s="315" t="s">
        <v>541</v>
      </c>
    </row>
    <row r="25" spans="1:12" ht="15">
      <c r="A25" s="274"/>
      <c r="B25" s="275"/>
      <c r="C25" s="275"/>
      <c r="D25" s="275"/>
      <c r="E25" s="316" t="s">
        <v>4234</v>
      </c>
      <c r="F25" s="312" t="s">
        <v>2294</v>
      </c>
      <c r="G25" s="312" t="s">
        <v>1629</v>
      </c>
      <c r="H25" s="316">
        <v>32550</v>
      </c>
      <c r="I25" s="316" t="s">
        <v>548</v>
      </c>
      <c r="J25" s="316" t="s">
        <v>549</v>
      </c>
      <c r="K25" s="313" t="s">
        <v>550</v>
      </c>
      <c r="L25" s="314" t="s">
        <v>541</v>
      </c>
    </row>
    <row r="26" spans="1:12" ht="18">
      <c r="A26" s="641" t="s">
        <v>392</v>
      </c>
      <c r="B26" s="642"/>
      <c r="C26" s="642"/>
      <c r="D26" s="642"/>
      <c r="E26" s="316" t="s">
        <v>4234</v>
      </c>
      <c r="F26" s="312" t="s">
        <v>2296</v>
      </c>
      <c r="G26" s="312" t="s">
        <v>7140</v>
      </c>
      <c r="H26" s="316">
        <v>34239</v>
      </c>
      <c r="I26" s="316" t="s">
        <v>551</v>
      </c>
      <c r="J26" s="316" t="s">
        <v>552</v>
      </c>
      <c r="K26" s="313" t="s">
        <v>553</v>
      </c>
      <c r="L26" s="314" t="s">
        <v>541</v>
      </c>
    </row>
    <row r="27" spans="1:12" ht="15">
      <c r="A27" s="277" t="s">
        <v>393</v>
      </c>
      <c r="B27" s="276"/>
      <c r="C27" s="276"/>
      <c r="D27" s="276"/>
      <c r="E27" s="316" t="s">
        <v>4234</v>
      </c>
      <c r="F27" s="312" t="s">
        <v>2301</v>
      </c>
      <c r="G27" s="312" t="s">
        <v>2331</v>
      </c>
      <c r="H27" s="316">
        <v>33607</v>
      </c>
      <c r="I27" s="316" t="s">
        <v>554</v>
      </c>
      <c r="J27" s="316" t="s">
        <v>555</v>
      </c>
      <c r="K27" s="313" t="s">
        <v>556</v>
      </c>
      <c r="L27" s="314" t="s">
        <v>541</v>
      </c>
    </row>
    <row r="28" spans="1:12" ht="15">
      <c r="A28" s="278"/>
      <c r="B28" s="279"/>
      <c r="C28" s="279"/>
      <c r="D28" s="276"/>
      <c r="E28" s="316" t="s">
        <v>4234</v>
      </c>
      <c r="F28" s="312" t="s">
        <v>2307</v>
      </c>
      <c r="G28" s="312" t="s">
        <v>1696</v>
      </c>
      <c r="H28" s="316">
        <v>32789</v>
      </c>
      <c r="I28" s="316" t="s">
        <v>557</v>
      </c>
      <c r="J28" s="316" t="s">
        <v>558</v>
      </c>
      <c r="K28" s="313" t="s">
        <v>559</v>
      </c>
      <c r="L28" s="314" t="s">
        <v>541</v>
      </c>
    </row>
    <row r="29" spans="1:12" ht="15">
      <c r="A29" s="639" t="s">
        <v>394</v>
      </c>
      <c r="B29" s="640"/>
      <c r="C29" s="635" t="s">
        <v>395</v>
      </c>
      <c r="D29" s="635"/>
      <c r="E29" s="311" t="s">
        <v>4235</v>
      </c>
      <c r="F29" s="312" t="s">
        <v>2240</v>
      </c>
      <c r="G29" s="312" t="s">
        <v>260</v>
      </c>
      <c r="H29" s="319">
        <v>30346</v>
      </c>
      <c r="I29" s="311" t="s">
        <v>560</v>
      </c>
      <c r="J29" s="311" t="s">
        <v>561</v>
      </c>
      <c r="K29" s="313" t="s">
        <v>562</v>
      </c>
      <c r="L29" s="314" t="s">
        <v>478</v>
      </c>
    </row>
    <row r="30" spans="1:12" ht="15">
      <c r="A30" s="280"/>
      <c r="B30" s="281"/>
      <c r="C30" s="282"/>
      <c r="D30" s="282"/>
      <c r="E30" s="311" t="s">
        <v>4236</v>
      </c>
      <c r="F30" s="315" t="s">
        <v>2259</v>
      </c>
      <c r="G30" s="312" t="s">
        <v>563</v>
      </c>
      <c r="H30" s="316">
        <v>50266</v>
      </c>
      <c r="I30" s="316" t="s">
        <v>564</v>
      </c>
      <c r="J30" s="316" t="s">
        <v>565</v>
      </c>
      <c r="K30" s="313" t="s">
        <v>566</v>
      </c>
      <c r="L30" s="315" t="s">
        <v>567</v>
      </c>
    </row>
    <row r="31" spans="1:12" ht="15">
      <c r="A31" s="636" t="s">
        <v>396</v>
      </c>
      <c r="B31" s="637"/>
      <c r="C31" s="635" t="s">
        <v>397</v>
      </c>
      <c r="D31" s="635"/>
      <c r="E31" s="311" t="s">
        <v>4237</v>
      </c>
      <c r="F31" s="315" t="s">
        <v>2252</v>
      </c>
      <c r="G31" s="312" t="s">
        <v>265</v>
      </c>
      <c r="H31" s="316">
        <v>60611</v>
      </c>
      <c r="I31" s="316" t="s">
        <v>568</v>
      </c>
      <c r="J31" s="316" t="s">
        <v>569</v>
      </c>
      <c r="K31" s="313" t="s">
        <v>570</v>
      </c>
      <c r="L31" s="315" t="s">
        <v>537</v>
      </c>
    </row>
    <row r="32" spans="1:12" ht="15">
      <c r="A32" s="636" t="s">
        <v>398</v>
      </c>
      <c r="B32" s="637"/>
      <c r="C32" s="635" t="s">
        <v>397</v>
      </c>
      <c r="D32" s="635"/>
      <c r="E32" s="316" t="s">
        <v>4237</v>
      </c>
      <c r="F32" s="312" t="s">
        <v>2271</v>
      </c>
      <c r="G32" s="312" t="s">
        <v>571</v>
      </c>
      <c r="H32" s="316">
        <v>60069</v>
      </c>
      <c r="I32" s="316" t="s">
        <v>572</v>
      </c>
      <c r="J32" s="316" t="s">
        <v>573</v>
      </c>
      <c r="K32" s="313" t="s">
        <v>574</v>
      </c>
      <c r="L32" s="314" t="s">
        <v>537</v>
      </c>
    </row>
    <row r="33" spans="1:12" ht="15">
      <c r="A33" s="636" t="s">
        <v>399</v>
      </c>
      <c r="B33" s="637"/>
      <c r="C33" s="635" t="s">
        <v>397</v>
      </c>
      <c r="D33" s="635"/>
      <c r="E33" s="311" t="s">
        <v>4238</v>
      </c>
      <c r="F33" s="315" t="s">
        <v>2267</v>
      </c>
      <c r="G33" s="312" t="s">
        <v>266</v>
      </c>
      <c r="H33" s="311">
        <v>46240</v>
      </c>
      <c r="I33" s="316" t="s">
        <v>575</v>
      </c>
      <c r="J33" s="316" t="s">
        <v>576</v>
      </c>
      <c r="K33" s="313" t="s">
        <v>577</v>
      </c>
      <c r="L33" s="315" t="s">
        <v>478</v>
      </c>
    </row>
    <row r="34" spans="1:12" ht="15">
      <c r="A34" s="655" t="s">
        <v>400</v>
      </c>
      <c r="B34" s="637"/>
      <c r="C34" s="635"/>
      <c r="D34" s="635"/>
      <c r="E34" s="311" t="s">
        <v>4239</v>
      </c>
      <c r="F34" s="315" t="s">
        <v>2244</v>
      </c>
      <c r="G34" s="312" t="s">
        <v>3416</v>
      </c>
      <c r="H34" s="316">
        <v>70809</v>
      </c>
      <c r="I34" s="316" t="s">
        <v>578</v>
      </c>
      <c r="J34" s="316" t="s">
        <v>579</v>
      </c>
      <c r="K34" s="313" t="s">
        <v>580</v>
      </c>
      <c r="L34" s="315" t="s">
        <v>567</v>
      </c>
    </row>
    <row r="35" spans="1:12" ht="15">
      <c r="A35" s="277"/>
      <c r="B35" s="276"/>
      <c r="C35" s="276"/>
      <c r="D35" s="276"/>
      <c r="E35" s="311" t="s">
        <v>4240</v>
      </c>
      <c r="F35" s="312" t="s">
        <v>2247</v>
      </c>
      <c r="G35" s="312" t="s">
        <v>224</v>
      </c>
      <c r="H35" s="319" t="s">
        <v>1870</v>
      </c>
      <c r="I35" s="311" t="s">
        <v>581</v>
      </c>
      <c r="J35" s="311" t="s">
        <v>582</v>
      </c>
      <c r="K35" s="313" t="s">
        <v>583</v>
      </c>
      <c r="L35" s="314" t="s">
        <v>537</v>
      </c>
    </row>
    <row r="36" spans="1:12" ht="15">
      <c r="A36" s="664" t="s">
        <v>401</v>
      </c>
      <c r="B36" s="665"/>
      <c r="C36" s="276"/>
      <c r="D36" s="276"/>
      <c r="E36" s="316" t="s">
        <v>4241</v>
      </c>
      <c r="F36" s="315" t="s">
        <v>2243</v>
      </c>
      <c r="G36" s="315" t="s">
        <v>3188</v>
      </c>
      <c r="H36" s="316">
        <v>21202</v>
      </c>
      <c r="I36" s="316" t="s">
        <v>584</v>
      </c>
      <c r="J36" s="316" t="s">
        <v>585</v>
      </c>
      <c r="K36" s="313" t="s">
        <v>586</v>
      </c>
      <c r="L36" s="315" t="s">
        <v>567</v>
      </c>
    </row>
    <row r="37" spans="1:12" ht="15">
      <c r="A37" s="673" t="s">
        <v>402</v>
      </c>
      <c r="B37" s="674"/>
      <c r="C37" s="276"/>
      <c r="D37" s="306" t="s">
        <v>403</v>
      </c>
      <c r="E37" s="311" t="s">
        <v>4242</v>
      </c>
      <c r="F37" s="315" t="s">
        <v>2246</v>
      </c>
      <c r="G37" s="312" t="s">
        <v>3349</v>
      </c>
      <c r="H37" s="316">
        <v>78009</v>
      </c>
      <c r="I37" s="316" t="s">
        <v>587</v>
      </c>
      <c r="J37" s="316" t="s">
        <v>588</v>
      </c>
      <c r="K37" s="313" t="s">
        <v>589</v>
      </c>
      <c r="L37" s="315" t="s">
        <v>537</v>
      </c>
    </row>
    <row r="38" spans="1:12" ht="15">
      <c r="A38" s="283" t="s">
        <v>404</v>
      </c>
      <c r="B38" s="284"/>
      <c r="C38" s="276"/>
      <c r="D38" s="276"/>
      <c r="E38" s="311" t="s">
        <v>4242</v>
      </c>
      <c r="F38" s="315" t="s">
        <v>2272</v>
      </c>
      <c r="G38" s="312" t="s">
        <v>590</v>
      </c>
      <c r="H38" s="311">
        <v>48152</v>
      </c>
      <c r="I38" s="316" t="s">
        <v>591</v>
      </c>
      <c r="J38" s="316" t="s">
        <v>592</v>
      </c>
      <c r="K38" s="313" t="s">
        <v>593</v>
      </c>
      <c r="L38" s="315" t="s">
        <v>594</v>
      </c>
    </row>
    <row r="39" spans="1:12" ht="15">
      <c r="A39" s="671" t="s">
        <v>405</v>
      </c>
      <c r="B39" s="672"/>
      <c r="C39" s="276"/>
      <c r="D39" s="276"/>
      <c r="E39" s="316" t="s">
        <v>4243</v>
      </c>
      <c r="F39" s="312" t="s">
        <v>2299</v>
      </c>
      <c r="G39" s="312" t="s">
        <v>595</v>
      </c>
      <c r="H39" s="316">
        <v>63131</v>
      </c>
      <c r="I39" s="316" t="s">
        <v>596</v>
      </c>
      <c r="J39" s="316" t="s">
        <v>597</v>
      </c>
      <c r="K39" s="313" t="s">
        <v>598</v>
      </c>
      <c r="L39" s="314" t="s">
        <v>567</v>
      </c>
    </row>
    <row r="40" spans="1:12" ht="15">
      <c r="A40" s="285"/>
      <c r="B40" s="286"/>
      <c r="C40" s="286"/>
      <c r="D40" s="286"/>
      <c r="E40" s="311" t="s">
        <v>4244</v>
      </c>
      <c r="F40" s="315" t="s">
        <v>2264</v>
      </c>
      <c r="G40" s="312" t="s">
        <v>2003</v>
      </c>
      <c r="H40" s="311">
        <v>27410</v>
      </c>
      <c r="I40" s="316" t="s">
        <v>599</v>
      </c>
      <c r="J40" s="316" t="s">
        <v>600</v>
      </c>
      <c r="K40" s="313" t="s">
        <v>601</v>
      </c>
      <c r="L40" s="315" t="s">
        <v>478</v>
      </c>
    </row>
    <row r="41" spans="1:12" ht="15">
      <c r="A41" s="287" t="s">
        <v>248</v>
      </c>
      <c r="B41" s="287" t="s">
        <v>406</v>
      </c>
      <c r="C41" s="287" t="s">
        <v>2316</v>
      </c>
      <c r="D41" s="288"/>
      <c r="E41" s="311" t="s">
        <v>4244</v>
      </c>
      <c r="F41" s="312" t="s">
        <v>2250</v>
      </c>
      <c r="G41" s="312" t="s">
        <v>271</v>
      </c>
      <c r="H41" s="311">
        <v>28202</v>
      </c>
      <c r="I41" s="311" t="s">
        <v>602</v>
      </c>
      <c r="J41" s="311" t="s">
        <v>603</v>
      </c>
      <c r="K41" s="313" t="s">
        <v>604</v>
      </c>
      <c r="L41" s="314" t="s">
        <v>478</v>
      </c>
    </row>
    <row r="42" spans="1:12" ht="15">
      <c r="A42" s="289" t="s">
        <v>4230</v>
      </c>
      <c r="B42" s="290">
        <v>7</v>
      </c>
      <c r="C42" s="289" t="s">
        <v>5852</v>
      </c>
      <c r="D42" s="276"/>
      <c r="E42" s="316" t="s">
        <v>4244</v>
      </c>
      <c r="F42" s="312" t="s">
        <v>2288</v>
      </c>
      <c r="G42" s="312" t="s">
        <v>3359</v>
      </c>
      <c r="H42" s="316">
        <v>27612</v>
      </c>
      <c r="I42" s="316" t="s">
        <v>605</v>
      </c>
      <c r="J42" s="316" t="s">
        <v>606</v>
      </c>
      <c r="K42" s="313" t="s">
        <v>607</v>
      </c>
      <c r="L42" s="314" t="s">
        <v>478</v>
      </c>
    </row>
    <row r="43" spans="1:12" ht="15">
      <c r="A43" s="289" t="s">
        <v>4231</v>
      </c>
      <c r="B43" s="290">
        <v>6</v>
      </c>
      <c r="C43" s="289" t="s">
        <v>2318</v>
      </c>
      <c r="D43" s="276"/>
      <c r="E43" s="316" t="s">
        <v>4245</v>
      </c>
      <c r="F43" s="312" t="s">
        <v>2282</v>
      </c>
      <c r="G43" s="312" t="s">
        <v>275</v>
      </c>
      <c r="H43" s="316">
        <v>68114</v>
      </c>
      <c r="I43" s="316" t="s">
        <v>608</v>
      </c>
      <c r="J43" s="316" t="s">
        <v>609</v>
      </c>
      <c r="K43" s="313" t="s">
        <v>610</v>
      </c>
      <c r="L43" s="314" t="s">
        <v>567</v>
      </c>
    </row>
    <row r="44" spans="1:12" ht="15">
      <c r="A44" s="289" t="s">
        <v>4229</v>
      </c>
      <c r="B44" s="290">
        <v>6</v>
      </c>
      <c r="C44" s="289" t="s">
        <v>2310</v>
      </c>
      <c r="D44" s="276"/>
      <c r="E44" s="316" t="s">
        <v>4246</v>
      </c>
      <c r="F44" s="312" t="s">
        <v>2260</v>
      </c>
      <c r="G44" s="312" t="s">
        <v>611</v>
      </c>
      <c r="H44" s="317" t="s">
        <v>612</v>
      </c>
      <c r="I44" s="316" t="s">
        <v>613</v>
      </c>
      <c r="J44" s="316" t="s">
        <v>614</v>
      </c>
      <c r="K44" s="313" t="s">
        <v>615</v>
      </c>
      <c r="L44" s="314" t="s">
        <v>537</v>
      </c>
    </row>
    <row r="45" spans="1:12" ht="15">
      <c r="A45" s="289" t="s">
        <v>4232</v>
      </c>
      <c r="B45" s="290">
        <v>6.5</v>
      </c>
      <c r="C45" s="289" t="s">
        <v>2324</v>
      </c>
      <c r="D45" s="276"/>
      <c r="E45" s="316" t="s">
        <v>4246</v>
      </c>
      <c r="F45" s="312" t="s">
        <v>2275</v>
      </c>
      <c r="G45" s="312" t="s">
        <v>2064</v>
      </c>
      <c r="H45" s="317" t="s">
        <v>2067</v>
      </c>
      <c r="I45" s="316" t="s">
        <v>616</v>
      </c>
      <c r="J45" s="316" t="s">
        <v>617</v>
      </c>
      <c r="K45" s="313" t="s">
        <v>618</v>
      </c>
      <c r="L45" s="314" t="s">
        <v>478</v>
      </c>
    </row>
    <row r="46" spans="1:12" ht="15">
      <c r="A46" s="291" t="s">
        <v>4233</v>
      </c>
      <c r="B46" s="292">
        <v>6</v>
      </c>
      <c r="C46" s="291" t="s">
        <v>407</v>
      </c>
      <c r="D46" s="276"/>
      <c r="E46" s="316" t="s">
        <v>4247</v>
      </c>
      <c r="F46" s="315" t="s">
        <v>2300</v>
      </c>
      <c r="G46" s="312" t="s">
        <v>235</v>
      </c>
      <c r="H46" s="316">
        <v>89117</v>
      </c>
      <c r="I46" s="316" t="s">
        <v>619</v>
      </c>
      <c r="J46" s="316" t="s">
        <v>620</v>
      </c>
      <c r="K46" s="313" t="s">
        <v>621</v>
      </c>
      <c r="L46" s="314" t="s">
        <v>482</v>
      </c>
    </row>
    <row r="47" spans="1:12" ht="15">
      <c r="A47" s="289" t="s">
        <v>4234</v>
      </c>
      <c r="B47" s="290">
        <v>7</v>
      </c>
      <c r="C47" s="291" t="s">
        <v>2318</v>
      </c>
      <c r="D47" s="276"/>
      <c r="E47" s="316" t="s">
        <v>4248</v>
      </c>
      <c r="F47" s="315" t="s">
        <v>2239</v>
      </c>
      <c r="G47" s="315" t="s">
        <v>2139</v>
      </c>
      <c r="H47" s="316">
        <v>44333</v>
      </c>
      <c r="I47" s="316" t="s">
        <v>622</v>
      </c>
      <c r="J47" s="316" t="s">
        <v>623</v>
      </c>
      <c r="K47" s="313" t="s">
        <v>624</v>
      </c>
      <c r="L47" s="315" t="s">
        <v>478</v>
      </c>
    </row>
    <row r="48" spans="1:12" ht="15">
      <c r="A48" s="289" t="s">
        <v>4235</v>
      </c>
      <c r="B48" s="290">
        <v>7</v>
      </c>
      <c r="C48" s="291" t="s">
        <v>2334</v>
      </c>
      <c r="D48" s="276"/>
      <c r="E48" s="311" t="s">
        <v>4248</v>
      </c>
      <c r="F48" s="312" t="s">
        <v>2253</v>
      </c>
      <c r="G48" s="312" t="s">
        <v>625</v>
      </c>
      <c r="H48" s="311">
        <v>44122</v>
      </c>
      <c r="I48" s="311" t="s">
        <v>626</v>
      </c>
      <c r="J48" s="311" t="s">
        <v>627</v>
      </c>
      <c r="K48" s="313" t="s">
        <v>628</v>
      </c>
      <c r="L48" s="314" t="s">
        <v>478</v>
      </c>
    </row>
    <row r="49" spans="1:12" ht="15">
      <c r="A49" s="289" t="s">
        <v>4236</v>
      </c>
      <c r="B49" s="290">
        <v>7.25</v>
      </c>
      <c r="C49" s="291" t="s">
        <v>408</v>
      </c>
      <c r="D49" s="276"/>
      <c r="E49" s="311" t="s">
        <v>4248</v>
      </c>
      <c r="F49" s="312" t="s">
        <v>2255</v>
      </c>
      <c r="G49" s="312" t="s">
        <v>3361</v>
      </c>
      <c r="H49" s="311">
        <v>45440</v>
      </c>
      <c r="I49" s="311" t="s">
        <v>629</v>
      </c>
      <c r="J49" s="311" t="s">
        <v>630</v>
      </c>
      <c r="K49" s="313" t="s">
        <v>2257</v>
      </c>
      <c r="L49" s="314" t="s">
        <v>478</v>
      </c>
    </row>
    <row r="50" spans="1:12" ht="15">
      <c r="A50" s="289" t="s">
        <v>4237</v>
      </c>
      <c r="B50" s="290">
        <v>7</v>
      </c>
      <c r="C50" s="291" t="s">
        <v>5772</v>
      </c>
      <c r="D50" s="276"/>
      <c r="E50" s="316" t="s">
        <v>4249</v>
      </c>
      <c r="F50" s="312" t="s">
        <v>2303</v>
      </c>
      <c r="G50" s="312" t="s">
        <v>2193</v>
      </c>
      <c r="H50" s="316">
        <v>74114</v>
      </c>
      <c r="I50" s="316" t="s">
        <v>631</v>
      </c>
      <c r="J50" s="316" t="s">
        <v>632</v>
      </c>
      <c r="K50" s="313" t="s">
        <v>633</v>
      </c>
      <c r="L50" s="314" t="s">
        <v>567</v>
      </c>
    </row>
    <row r="51" spans="1:12" ht="15">
      <c r="A51" s="289" t="s">
        <v>4238</v>
      </c>
      <c r="B51" s="290">
        <v>6.67</v>
      </c>
      <c r="C51" s="291" t="s">
        <v>2318</v>
      </c>
      <c r="D51" s="276"/>
      <c r="E51" s="316" t="s">
        <v>4250</v>
      </c>
      <c r="F51" s="315" t="s">
        <v>2287</v>
      </c>
      <c r="G51" s="312" t="s">
        <v>634</v>
      </c>
      <c r="H51" s="316">
        <v>19087</v>
      </c>
      <c r="I51" s="316" t="s">
        <v>635</v>
      </c>
      <c r="J51" s="316" t="s">
        <v>636</v>
      </c>
      <c r="K51" s="313" t="s">
        <v>637</v>
      </c>
      <c r="L51" s="320" t="s">
        <v>478</v>
      </c>
    </row>
    <row r="52" spans="1:12" ht="15">
      <c r="A52" s="289" t="s">
        <v>4239</v>
      </c>
      <c r="B52" s="290">
        <v>7</v>
      </c>
      <c r="C52" s="291" t="s">
        <v>2318</v>
      </c>
      <c r="D52" s="276"/>
      <c r="E52" s="316" t="s">
        <v>4251</v>
      </c>
      <c r="F52" s="315" t="s">
        <v>2286</v>
      </c>
      <c r="G52" s="312" t="s">
        <v>3363</v>
      </c>
      <c r="H52" s="319" t="s">
        <v>638</v>
      </c>
      <c r="I52" s="316" t="s">
        <v>639</v>
      </c>
      <c r="J52" s="316" t="s">
        <v>640</v>
      </c>
      <c r="K52" s="313" t="s">
        <v>641</v>
      </c>
      <c r="L52" s="315" t="s">
        <v>537</v>
      </c>
    </row>
    <row r="53" spans="1:12" ht="15">
      <c r="A53" s="289" t="s">
        <v>4240</v>
      </c>
      <c r="B53" s="290">
        <v>6.67</v>
      </c>
      <c r="C53" s="291" t="s">
        <v>5857</v>
      </c>
      <c r="D53" s="276"/>
      <c r="E53" s="311" t="s">
        <v>4252</v>
      </c>
      <c r="F53" s="315" t="s">
        <v>2278</v>
      </c>
      <c r="G53" s="312" t="s">
        <v>281</v>
      </c>
      <c r="H53" s="311">
        <v>38119</v>
      </c>
      <c r="I53" s="316" t="s">
        <v>642</v>
      </c>
      <c r="J53" s="316" t="s">
        <v>643</v>
      </c>
      <c r="K53" s="313" t="s">
        <v>644</v>
      </c>
      <c r="L53" s="315" t="s">
        <v>594</v>
      </c>
    </row>
    <row r="54" spans="1:12" ht="15">
      <c r="A54" s="289" t="s">
        <v>4241</v>
      </c>
      <c r="B54" s="290">
        <v>6.66</v>
      </c>
      <c r="C54" s="291" t="s">
        <v>409</v>
      </c>
      <c r="D54" s="276"/>
      <c r="E54" s="316" t="s">
        <v>4252</v>
      </c>
      <c r="F54" s="312" t="s">
        <v>2268</v>
      </c>
      <c r="G54" s="312" t="s">
        <v>76</v>
      </c>
      <c r="H54" s="317">
        <v>37934</v>
      </c>
      <c r="I54" s="316" t="s">
        <v>645</v>
      </c>
      <c r="J54" s="316" t="s">
        <v>646</v>
      </c>
      <c r="K54" s="313" t="s">
        <v>2269</v>
      </c>
      <c r="L54" s="314" t="s">
        <v>537</v>
      </c>
    </row>
    <row r="55" spans="1:12" ht="15">
      <c r="A55" s="289" t="s">
        <v>4242</v>
      </c>
      <c r="B55" s="290">
        <v>6.75</v>
      </c>
      <c r="C55" s="291" t="s">
        <v>410</v>
      </c>
      <c r="D55" s="276"/>
      <c r="E55" s="316" t="s">
        <v>4252</v>
      </c>
      <c r="F55" s="312" t="s">
        <v>2280</v>
      </c>
      <c r="G55" s="312" t="s">
        <v>282</v>
      </c>
      <c r="H55" s="316">
        <v>37203</v>
      </c>
      <c r="I55" s="316" t="s">
        <v>647</v>
      </c>
      <c r="J55" s="316" t="s">
        <v>648</v>
      </c>
      <c r="K55" s="313" t="s">
        <v>649</v>
      </c>
      <c r="L55" s="314" t="s">
        <v>537</v>
      </c>
    </row>
    <row r="56" spans="1:12" ht="15">
      <c r="A56" s="289" t="s">
        <v>4243</v>
      </c>
      <c r="B56" s="290">
        <v>7</v>
      </c>
      <c r="C56" s="289" t="s">
        <v>5926</v>
      </c>
      <c r="D56" s="276"/>
      <c r="E56" s="316" t="s">
        <v>4253</v>
      </c>
      <c r="F56" s="315" t="s">
        <v>2241</v>
      </c>
      <c r="G56" s="315" t="s">
        <v>283</v>
      </c>
      <c r="H56" s="316">
        <v>78701</v>
      </c>
      <c r="I56" s="316" t="s">
        <v>650</v>
      </c>
      <c r="J56" s="316" t="s">
        <v>651</v>
      </c>
      <c r="K56" s="313" t="s">
        <v>652</v>
      </c>
      <c r="L56" s="315" t="s">
        <v>567</v>
      </c>
    </row>
    <row r="57" spans="1:12" ht="15">
      <c r="A57" s="289" t="s">
        <v>4244</v>
      </c>
      <c r="B57" s="290">
        <v>6.5</v>
      </c>
      <c r="C57" s="291" t="s">
        <v>411</v>
      </c>
      <c r="D57" s="276"/>
      <c r="E57" s="311" t="s">
        <v>4253</v>
      </c>
      <c r="F57" s="315" t="s">
        <v>2266</v>
      </c>
      <c r="G57" s="312" t="s">
        <v>285</v>
      </c>
      <c r="H57" s="311">
        <v>77024</v>
      </c>
      <c r="I57" s="316" t="s">
        <v>653</v>
      </c>
      <c r="J57" s="316" t="s">
        <v>654</v>
      </c>
      <c r="K57" s="313" t="s">
        <v>655</v>
      </c>
      <c r="L57" s="315" t="s">
        <v>567</v>
      </c>
    </row>
    <row r="58" spans="1:12" ht="15">
      <c r="A58" s="289" t="s">
        <v>4245</v>
      </c>
      <c r="B58" s="290">
        <v>6.75</v>
      </c>
      <c r="C58" s="289" t="s">
        <v>412</v>
      </c>
      <c r="D58" s="276"/>
      <c r="E58" s="316" t="s">
        <v>4253</v>
      </c>
      <c r="F58" s="315" t="s">
        <v>2293</v>
      </c>
      <c r="G58" s="312" t="s">
        <v>244</v>
      </c>
      <c r="H58" s="316">
        <v>78209</v>
      </c>
      <c r="I58" s="316" t="s">
        <v>656</v>
      </c>
      <c r="J58" s="316" t="s">
        <v>657</v>
      </c>
      <c r="K58" s="313" t="s">
        <v>658</v>
      </c>
      <c r="L58" s="314" t="s">
        <v>567</v>
      </c>
    </row>
    <row r="59" spans="1:12" ht="36">
      <c r="A59" s="293" t="s">
        <v>4246</v>
      </c>
      <c r="B59" s="294" t="s">
        <v>413</v>
      </c>
      <c r="C59" s="293" t="s">
        <v>7002</v>
      </c>
      <c r="D59" s="276"/>
      <c r="E59" s="311" t="s">
        <v>4253</v>
      </c>
      <c r="F59" s="315" t="s">
        <v>2308</v>
      </c>
      <c r="G59" s="312" t="s">
        <v>151</v>
      </c>
      <c r="H59" s="319">
        <v>77380</v>
      </c>
      <c r="I59" s="311" t="s">
        <v>659</v>
      </c>
      <c r="J59" s="311" t="s">
        <v>660</v>
      </c>
      <c r="K59" s="313" t="s">
        <v>661</v>
      </c>
      <c r="L59" s="314" t="s">
        <v>567</v>
      </c>
    </row>
    <row r="60" spans="1:12" ht="15">
      <c r="A60" s="289" t="s">
        <v>4247</v>
      </c>
      <c r="B60" s="290">
        <v>7</v>
      </c>
      <c r="C60" s="289" t="s">
        <v>414</v>
      </c>
      <c r="D60" s="276"/>
      <c r="E60" s="311" t="s">
        <v>4253</v>
      </c>
      <c r="F60" s="312" t="s">
        <v>2242</v>
      </c>
      <c r="G60" s="312" t="s">
        <v>283</v>
      </c>
      <c r="H60" s="311">
        <v>78758</v>
      </c>
      <c r="I60" s="311" t="s">
        <v>662</v>
      </c>
      <c r="J60" s="311" t="s">
        <v>663</v>
      </c>
      <c r="K60" s="313" t="s">
        <v>664</v>
      </c>
      <c r="L60" s="314" t="s">
        <v>567</v>
      </c>
    </row>
    <row r="61" spans="1:12" ht="15">
      <c r="A61" s="289" t="s">
        <v>4248</v>
      </c>
      <c r="B61" s="290">
        <v>6.66</v>
      </c>
      <c r="C61" s="289" t="s">
        <v>415</v>
      </c>
      <c r="D61" s="276"/>
      <c r="E61" s="316" t="s">
        <v>4253</v>
      </c>
      <c r="F61" s="312" t="s">
        <v>2265</v>
      </c>
      <c r="G61" s="312" t="s">
        <v>285</v>
      </c>
      <c r="H61" s="317">
        <v>77098</v>
      </c>
      <c r="I61" s="316" t="s">
        <v>665</v>
      </c>
      <c r="J61" s="316" t="s">
        <v>666</v>
      </c>
      <c r="K61" s="313" t="s">
        <v>667</v>
      </c>
      <c r="L61" s="314" t="s">
        <v>567</v>
      </c>
    </row>
    <row r="62" spans="1:12" ht="15">
      <c r="A62" s="289" t="s">
        <v>4249</v>
      </c>
      <c r="B62" s="290">
        <v>7</v>
      </c>
      <c r="C62" s="289" t="s">
        <v>2318</v>
      </c>
      <c r="D62" s="276"/>
      <c r="E62" s="316" t="s">
        <v>4254</v>
      </c>
      <c r="F62" s="312" t="s">
        <v>2292</v>
      </c>
      <c r="G62" s="312" t="s">
        <v>1574</v>
      </c>
      <c r="H62" s="316">
        <v>84101</v>
      </c>
      <c r="I62" s="316" t="s">
        <v>668</v>
      </c>
      <c r="J62" s="316" t="s">
        <v>669</v>
      </c>
      <c r="K62" s="313" t="s">
        <v>670</v>
      </c>
      <c r="L62" s="314" t="s">
        <v>482</v>
      </c>
    </row>
    <row r="63" spans="1:12" ht="15">
      <c r="A63" s="289" t="s">
        <v>4250</v>
      </c>
      <c r="B63" s="290">
        <v>9.93</v>
      </c>
      <c r="C63" s="289" t="s">
        <v>416</v>
      </c>
      <c r="D63" s="276"/>
      <c r="E63" s="311" t="s">
        <v>4255</v>
      </c>
      <c r="F63" s="312" t="s">
        <v>2291</v>
      </c>
      <c r="G63" s="312" t="s">
        <v>3337</v>
      </c>
      <c r="H63" s="311">
        <v>23235</v>
      </c>
      <c r="I63" s="311" t="s">
        <v>671</v>
      </c>
      <c r="J63" s="311" t="s">
        <v>672</v>
      </c>
      <c r="K63" s="313" t="s">
        <v>673</v>
      </c>
      <c r="L63" s="314" t="s">
        <v>478</v>
      </c>
    </row>
    <row r="64" spans="1:12" ht="15">
      <c r="A64" s="289" t="s">
        <v>4251</v>
      </c>
      <c r="B64" s="290">
        <v>6.67</v>
      </c>
      <c r="C64" s="289" t="s">
        <v>417</v>
      </c>
      <c r="D64" s="276"/>
      <c r="E64" s="316" t="s">
        <v>4255</v>
      </c>
      <c r="F64" s="315" t="s">
        <v>2304</v>
      </c>
      <c r="G64" s="312" t="s">
        <v>3364</v>
      </c>
      <c r="H64" s="316">
        <v>22102</v>
      </c>
      <c r="I64" s="316" t="s">
        <v>674</v>
      </c>
      <c r="J64" s="316" t="s">
        <v>675</v>
      </c>
      <c r="K64" s="313" t="s">
        <v>676</v>
      </c>
      <c r="L64" s="314" t="s">
        <v>478</v>
      </c>
    </row>
    <row r="65" spans="1:12" ht="36.75">
      <c r="A65" s="295" t="s">
        <v>4252</v>
      </c>
      <c r="B65" s="296">
        <v>7</v>
      </c>
      <c r="C65" s="297" t="s">
        <v>418</v>
      </c>
      <c r="D65" s="276"/>
      <c r="E65" s="311" t="s">
        <v>4256</v>
      </c>
      <c r="F65" s="315" t="s">
        <v>2274</v>
      </c>
      <c r="G65" s="312" t="s">
        <v>7475</v>
      </c>
      <c r="H65" s="311">
        <v>53705</v>
      </c>
      <c r="I65" s="316" t="s">
        <v>677</v>
      </c>
      <c r="J65" s="316" t="s">
        <v>678</v>
      </c>
      <c r="K65" s="313" t="s">
        <v>2276</v>
      </c>
      <c r="L65" s="315" t="s">
        <v>594</v>
      </c>
    </row>
    <row r="66" spans="1:12" ht="15">
      <c r="A66" s="289" t="s">
        <v>4253</v>
      </c>
      <c r="B66" s="290">
        <v>7</v>
      </c>
      <c r="C66" s="289" t="s">
        <v>2318</v>
      </c>
      <c r="D66" s="276"/>
      <c r="E66" s="316" t="s">
        <v>4256</v>
      </c>
      <c r="F66" s="312" t="s">
        <v>2277</v>
      </c>
      <c r="G66" s="312" t="s">
        <v>388</v>
      </c>
      <c r="H66" s="316">
        <v>53005</v>
      </c>
      <c r="I66" s="316" t="s">
        <v>679</v>
      </c>
      <c r="J66" s="316" t="s">
        <v>680</v>
      </c>
      <c r="K66" s="313" t="s">
        <v>681</v>
      </c>
      <c r="L66" s="314" t="s">
        <v>537</v>
      </c>
    </row>
    <row r="67" spans="1:4" ht="15">
      <c r="A67" s="289" t="s">
        <v>4254</v>
      </c>
      <c r="B67" s="289"/>
      <c r="C67" s="289" t="s">
        <v>286</v>
      </c>
      <c r="D67" s="276"/>
    </row>
    <row r="68" spans="1:4" ht="36.75">
      <c r="A68" s="289" t="s">
        <v>4255</v>
      </c>
      <c r="B68" s="290">
        <v>6.66</v>
      </c>
      <c r="C68" s="298" t="s">
        <v>419</v>
      </c>
      <c r="D68" s="276"/>
    </row>
    <row r="69" spans="1:4" ht="15">
      <c r="A69" s="289" t="s">
        <v>4256</v>
      </c>
      <c r="B69" s="290">
        <v>7</v>
      </c>
      <c r="C69" s="289" t="s">
        <v>420</v>
      </c>
      <c r="D69" s="276"/>
    </row>
    <row r="70" spans="1:4" ht="15">
      <c r="A70" s="277"/>
      <c r="B70" s="276"/>
      <c r="C70" s="276"/>
      <c r="D70" s="276"/>
    </row>
    <row r="71" spans="1:4" ht="15">
      <c r="A71" s="299" t="s">
        <v>468</v>
      </c>
      <c r="B71" s="77"/>
      <c r="C71" s="282"/>
      <c r="D71" s="282"/>
    </row>
    <row r="72" spans="1:4" ht="15">
      <c r="A72" s="277" t="s">
        <v>421</v>
      </c>
      <c r="B72" s="77"/>
      <c r="C72" s="282"/>
      <c r="D72" s="282"/>
    </row>
    <row r="73" spans="1:4" ht="15">
      <c r="A73" s="299" t="s">
        <v>422</v>
      </c>
      <c r="B73" s="77"/>
      <c r="C73" s="282"/>
      <c r="D73" s="282"/>
    </row>
    <row r="74" spans="1:4" ht="15">
      <c r="A74" s="660" t="s">
        <v>423</v>
      </c>
      <c r="B74" s="661"/>
      <c r="C74" s="661"/>
      <c r="D74" s="282"/>
    </row>
    <row r="75" spans="1:4" ht="15">
      <c r="A75" s="662" t="s">
        <v>424</v>
      </c>
      <c r="B75" s="663"/>
      <c r="C75" s="663"/>
      <c r="D75" s="276"/>
    </row>
    <row r="76" spans="1:4" ht="15">
      <c r="A76" s="662" t="s">
        <v>425</v>
      </c>
      <c r="B76" s="663"/>
      <c r="C76" s="663"/>
      <c r="D76" s="286"/>
    </row>
    <row r="77" spans="1:4" ht="15">
      <c r="A77" s="307"/>
      <c r="B77" s="307"/>
      <c r="C77" s="307"/>
      <c r="D77" s="307"/>
    </row>
    <row r="78" spans="1:4" ht="15">
      <c r="A78" s="669" t="s">
        <v>426</v>
      </c>
      <c r="B78" s="670"/>
      <c r="C78" s="670"/>
      <c r="D78" s="670"/>
    </row>
    <row r="79" spans="1:4" ht="15">
      <c r="A79" s="274"/>
      <c r="B79" s="275"/>
      <c r="C79" s="275"/>
      <c r="D79" s="275"/>
    </row>
    <row r="80" spans="1:4" ht="15">
      <c r="A80" s="654" t="s">
        <v>464</v>
      </c>
      <c r="B80" s="640"/>
      <c r="C80" s="640"/>
      <c r="D80" s="640"/>
    </row>
    <row r="81" spans="1:4" ht="15">
      <c r="A81" s="652" t="s">
        <v>465</v>
      </c>
      <c r="B81" s="653"/>
      <c r="C81" s="653"/>
      <c r="D81" s="653"/>
    </row>
    <row r="82" spans="1:4" ht="15">
      <c r="A82" s="274"/>
      <c r="B82" s="275"/>
      <c r="C82" s="275"/>
      <c r="D82" s="275"/>
    </row>
    <row r="83" spans="1:4" ht="15">
      <c r="A83" s="654" t="s">
        <v>466</v>
      </c>
      <c r="B83" s="640"/>
      <c r="C83" s="640"/>
      <c r="D83" s="640"/>
    </row>
    <row r="84" spans="1:4" ht="15">
      <c r="A84" s="652" t="s">
        <v>467</v>
      </c>
      <c r="B84" s="640"/>
      <c r="C84" s="640"/>
      <c r="D84" s="640"/>
    </row>
    <row r="85" spans="1:4" ht="15">
      <c r="A85" s="274"/>
      <c r="B85" s="275"/>
      <c r="C85" s="275"/>
      <c r="D85" s="275"/>
    </row>
    <row r="86" spans="1:4" ht="15">
      <c r="A86" s="274"/>
      <c r="B86" s="275"/>
      <c r="C86" s="275"/>
      <c r="D86" s="275"/>
    </row>
    <row r="87" spans="1:4" ht="18">
      <c r="A87" s="641" t="s">
        <v>427</v>
      </c>
      <c r="B87" s="642"/>
      <c r="C87" s="642"/>
      <c r="D87" s="642"/>
    </row>
    <row r="88" spans="1:4" ht="15">
      <c r="A88" s="277" t="s">
        <v>393</v>
      </c>
      <c r="B88" s="276"/>
      <c r="C88" s="276"/>
      <c r="D88" s="276"/>
    </row>
    <row r="89" spans="1:4" ht="15">
      <c r="A89" s="278"/>
      <c r="B89" s="279"/>
      <c r="C89" s="279"/>
      <c r="D89" s="279"/>
    </row>
    <row r="90" spans="1:4" ht="15">
      <c r="A90" s="639" t="s">
        <v>394</v>
      </c>
      <c r="B90" s="640"/>
      <c r="C90" s="635" t="s">
        <v>428</v>
      </c>
      <c r="D90" s="635"/>
    </row>
    <row r="91" spans="1:4" ht="15">
      <c r="A91" s="280"/>
      <c r="B91" s="281"/>
      <c r="C91" s="282"/>
      <c r="D91" s="282"/>
    </row>
    <row r="92" spans="1:4" ht="15">
      <c r="A92" s="636" t="s">
        <v>396</v>
      </c>
      <c r="B92" s="637"/>
      <c r="C92" s="635" t="s">
        <v>429</v>
      </c>
      <c r="D92" s="635"/>
    </row>
    <row r="93" spans="1:4" ht="15">
      <c r="A93" s="636" t="s">
        <v>398</v>
      </c>
      <c r="B93" s="637"/>
      <c r="C93" s="635" t="s">
        <v>397</v>
      </c>
      <c r="D93" s="635"/>
    </row>
    <row r="94" spans="1:4" ht="15">
      <c r="A94" s="636" t="s">
        <v>399</v>
      </c>
      <c r="B94" s="637"/>
      <c r="C94" s="635" t="s">
        <v>397</v>
      </c>
      <c r="D94" s="635"/>
    </row>
    <row r="95" spans="1:4" ht="15">
      <c r="A95" s="655" t="s">
        <v>400</v>
      </c>
      <c r="B95" s="637"/>
      <c r="C95" s="656"/>
      <c r="D95" s="656"/>
    </row>
    <row r="96" spans="1:4" ht="15">
      <c r="A96" s="277"/>
      <c r="B96" s="276"/>
      <c r="C96" s="276"/>
      <c r="D96" s="276"/>
    </row>
    <row r="97" spans="1:4" ht="15">
      <c r="A97" s="664" t="s">
        <v>401</v>
      </c>
      <c r="B97" s="665"/>
      <c r="C97" s="276"/>
      <c r="D97" s="276"/>
    </row>
    <row r="98" spans="1:4" ht="15">
      <c r="A98" s="300" t="s">
        <v>430</v>
      </c>
      <c r="B98" s="301"/>
      <c r="C98" s="276"/>
      <c r="D98" s="276"/>
    </row>
    <row r="99" spans="1:4" ht="15">
      <c r="A99" s="283" t="s">
        <v>404</v>
      </c>
      <c r="B99" s="284"/>
      <c r="C99" s="276"/>
      <c r="D99" s="276"/>
    </row>
    <row r="100" spans="1:4" ht="15">
      <c r="A100" s="283" t="s">
        <v>431</v>
      </c>
      <c r="B100" s="284"/>
      <c r="C100" s="276"/>
      <c r="D100" s="276"/>
    </row>
    <row r="101" spans="1:4" ht="15">
      <c r="A101" s="285"/>
      <c r="B101" s="286"/>
      <c r="C101" s="286"/>
      <c r="D101" s="286"/>
    </row>
    <row r="102" spans="1:4" ht="15">
      <c r="A102" s="287" t="s">
        <v>248</v>
      </c>
      <c r="B102" s="287" t="s">
        <v>406</v>
      </c>
      <c r="C102" s="287" t="s">
        <v>2316</v>
      </c>
      <c r="D102" s="78"/>
    </row>
    <row r="103" spans="1:4" ht="15">
      <c r="A103" s="289" t="s">
        <v>4230</v>
      </c>
      <c r="B103" s="290">
        <v>15</v>
      </c>
      <c r="C103" s="289" t="s">
        <v>5852</v>
      </c>
      <c r="D103" s="77"/>
    </row>
    <row r="104" spans="1:4" ht="15">
      <c r="A104" s="289" t="s">
        <v>4231</v>
      </c>
      <c r="B104" s="290">
        <v>15</v>
      </c>
      <c r="C104" s="289" t="s">
        <v>2318</v>
      </c>
      <c r="D104" s="77"/>
    </row>
    <row r="105" spans="1:4" ht="15">
      <c r="A105" s="289" t="s">
        <v>4229</v>
      </c>
      <c r="B105" s="290">
        <v>15</v>
      </c>
      <c r="C105" s="289" t="s">
        <v>2310</v>
      </c>
      <c r="D105" s="77"/>
    </row>
    <row r="106" spans="1:4" ht="15">
      <c r="A106" s="289" t="s">
        <v>4232</v>
      </c>
      <c r="B106" s="290">
        <v>15</v>
      </c>
      <c r="C106" s="289" t="s">
        <v>2324</v>
      </c>
      <c r="D106" s="77"/>
    </row>
    <row r="107" spans="1:4" ht="15">
      <c r="A107" s="291" t="s">
        <v>4233</v>
      </c>
      <c r="B107" s="290">
        <v>16</v>
      </c>
      <c r="C107" s="291" t="s">
        <v>432</v>
      </c>
      <c r="D107" s="77"/>
    </row>
    <row r="108" spans="1:4" ht="15">
      <c r="A108" s="289" t="s">
        <v>4234</v>
      </c>
      <c r="B108" s="290">
        <v>15</v>
      </c>
      <c r="C108" s="291" t="s">
        <v>2318</v>
      </c>
      <c r="D108" s="77"/>
    </row>
    <row r="109" spans="1:4" ht="15">
      <c r="A109" s="289" t="s">
        <v>4235</v>
      </c>
      <c r="B109" s="290">
        <v>15</v>
      </c>
      <c r="C109" s="291" t="s">
        <v>2318</v>
      </c>
      <c r="D109" s="77"/>
    </row>
    <row r="110" spans="1:4" ht="15">
      <c r="A110" s="289" t="s">
        <v>4236</v>
      </c>
      <c r="B110" s="290">
        <v>15.99</v>
      </c>
      <c r="C110" s="291" t="s">
        <v>408</v>
      </c>
      <c r="D110" s="77"/>
    </row>
    <row r="111" spans="1:4" ht="15">
      <c r="A111" s="289" t="s">
        <v>4237</v>
      </c>
      <c r="B111" s="290">
        <v>15</v>
      </c>
      <c r="C111" s="291" t="s">
        <v>5772</v>
      </c>
      <c r="D111" s="77"/>
    </row>
    <row r="112" spans="1:4" ht="15">
      <c r="A112" s="289" t="s">
        <v>4238</v>
      </c>
      <c r="B112" s="290">
        <v>15</v>
      </c>
      <c r="C112" s="291" t="s">
        <v>2318</v>
      </c>
      <c r="D112" s="77"/>
    </row>
    <row r="113" spans="1:4" ht="15">
      <c r="A113" s="289" t="s">
        <v>4239</v>
      </c>
      <c r="B113" s="290">
        <v>15</v>
      </c>
      <c r="C113" s="291" t="s">
        <v>5912</v>
      </c>
      <c r="D113" s="77"/>
    </row>
    <row r="114" spans="1:4" ht="15">
      <c r="A114" s="289" t="s">
        <v>4240</v>
      </c>
      <c r="B114" s="290">
        <v>15</v>
      </c>
      <c r="C114" s="291" t="s">
        <v>5857</v>
      </c>
      <c r="D114" s="77"/>
    </row>
    <row r="115" spans="1:4" ht="15">
      <c r="A115" s="289" t="s">
        <v>4241</v>
      </c>
      <c r="B115" s="290">
        <v>15</v>
      </c>
      <c r="C115" s="291" t="s">
        <v>409</v>
      </c>
      <c r="D115" s="77"/>
    </row>
    <row r="116" spans="1:4" ht="15">
      <c r="A116" s="289" t="s">
        <v>4242</v>
      </c>
      <c r="B116" s="292">
        <v>15</v>
      </c>
      <c r="C116" s="291" t="s">
        <v>2994</v>
      </c>
      <c r="D116" s="77"/>
    </row>
    <row r="117" spans="1:4" ht="15">
      <c r="A117" s="289" t="s">
        <v>4243</v>
      </c>
      <c r="B117" s="290">
        <v>15</v>
      </c>
      <c r="C117" s="289" t="s">
        <v>5926</v>
      </c>
      <c r="D117" s="77"/>
    </row>
    <row r="118" spans="1:4" ht="15">
      <c r="A118" s="289" t="s">
        <v>4244</v>
      </c>
      <c r="B118" s="289">
        <v>15</v>
      </c>
      <c r="C118" s="291" t="s">
        <v>433</v>
      </c>
      <c r="D118" s="77"/>
    </row>
    <row r="119" spans="1:4" ht="15">
      <c r="A119" s="289" t="s">
        <v>4245</v>
      </c>
      <c r="B119" s="290">
        <v>15.99</v>
      </c>
      <c r="C119" s="289" t="s">
        <v>412</v>
      </c>
      <c r="D119" s="77"/>
    </row>
    <row r="120" spans="1:4" ht="36">
      <c r="A120" s="295" t="s">
        <v>4246</v>
      </c>
      <c r="B120" s="302" t="s">
        <v>434</v>
      </c>
      <c r="C120" s="295" t="s">
        <v>7002</v>
      </c>
      <c r="D120" s="77"/>
    </row>
    <row r="121" spans="1:4" ht="15">
      <c r="A121" s="289" t="s">
        <v>4247</v>
      </c>
      <c r="B121" s="290">
        <v>15</v>
      </c>
      <c r="C121" s="289" t="s">
        <v>414</v>
      </c>
      <c r="D121" s="77"/>
    </row>
    <row r="122" spans="1:4" ht="15">
      <c r="A122" s="291" t="s">
        <v>4248</v>
      </c>
      <c r="B122" s="292">
        <v>16.66</v>
      </c>
      <c r="C122" s="291" t="s">
        <v>435</v>
      </c>
      <c r="D122" s="77"/>
    </row>
    <row r="123" spans="1:4" ht="15">
      <c r="A123" s="289" t="s">
        <v>4249</v>
      </c>
      <c r="B123" s="290">
        <v>15</v>
      </c>
      <c r="C123" s="289" t="s">
        <v>2318</v>
      </c>
      <c r="D123" s="77"/>
    </row>
    <row r="124" spans="1:4" ht="15">
      <c r="A124" s="289" t="s">
        <v>4250</v>
      </c>
      <c r="B124" s="290">
        <v>25</v>
      </c>
      <c r="C124" s="289" t="s">
        <v>416</v>
      </c>
      <c r="D124" s="77"/>
    </row>
    <row r="125" spans="1:4" ht="15">
      <c r="A125" s="289" t="s">
        <v>4251</v>
      </c>
      <c r="B125" s="290">
        <v>15</v>
      </c>
      <c r="C125" s="289" t="s">
        <v>417</v>
      </c>
      <c r="D125" s="77"/>
    </row>
    <row r="126" spans="1:4" ht="36.75">
      <c r="A126" s="293" t="s">
        <v>4252</v>
      </c>
      <c r="B126" s="303">
        <v>15</v>
      </c>
      <c r="C126" s="297" t="s">
        <v>436</v>
      </c>
      <c r="D126" s="304"/>
    </row>
    <row r="127" spans="1:4" ht="15">
      <c r="A127" s="291"/>
      <c r="B127" s="292"/>
      <c r="C127" s="291"/>
      <c r="D127" s="77"/>
    </row>
    <row r="128" spans="1:4" ht="15">
      <c r="A128" s="289" t="s">
        <v>4253</v>
      </c>
      <c r="B128" s="290">
        <v>15</v>
      </c>
      <c r="C128" s="289" t="s">
        <v>2318</v>
      </c>
      <c r="D128" s="77"/>
    </row>
    <row r="129" spans="1:4" ht="15">
      <c r="A129" s="289" t="s">
        <v>4254</v>
      </c>
      <c r="B129" s="290">
        <v>22</v>
      </c>
      <c r="C129" s="289" t="s">
        <v>286</v>
      </c>
      <c r="D129" s="77"/>
    </row>
    <row r="130" spans="1:4" ht="36.75">
      <c r="A130" s="289" t="s">
        <v>4255</v>
      </c>
      <c r="B130" s="290">
        <v>15</v>
      </c>
      <c r="C130" s="298" t="s">
        <v>419</v>
      </c>
      <c r="D130" s="304"/>
    </row>
    <row r="131" spans="1:4" ht="15">
      <c r="A131" s="289" t="s">
        <v>4256</v>
      </c>
      <c r="B131" s="290">
        <v>15</v>
      </c>
      <c r="C131" s="289" t="s">
        <v>420</v>
      </c>
      <c r="D131" s="77"/>
    </row>
    <row r="132" spans="1:4" ht="15">
      <c r="A132" s="277"/>
      <c r="B132" s="276"/>
      <c r="C132" s="276"/>
      <c r="D132" s="276"/>
    </row>
    <row r="133" spans="1:4" ht="15">
      <c r="A133" s="299" t="s">
        <v>468</v>
      </c>
      <c r="B133" s="77"/>
      <c r="C133" s="282"/>
      <c r="D133" s="282"/>
    </row>
    <row r="134" spans="1:4" ht="15">
      <c r="A134" s="277" t="s">
        <v>421</v>
      </c>
      <c r="B134" s="77"/>
      <c r="C134" s="282"/>
      <c r="D134" s="282"/>
    </row>
    <row r="135" spans="1:4" ht="15">
      <c r="A135" s="299" t="s">
        <v>422</v>
      </c>
      <c r="B135" s="77"/>
      <c r="C135" s="282"/>
      <c r="D135" s="282"/>
    </row>
    <row r="136" spans="1:4" ht="15">
      <c r="A136" s="660" t="s">
        <v>437</v>
      </c>
      <c r="B136" s="661"/>
      <c r="C136" s="661"/>
      <c r="D136" s="275"/>
    </row>
    <row r="137" spans="1:4" ht="15">
      <c r="A137" s="662" t="s">
        <v>438</v>
      </c>
      <c r="B137" s="663"/>
      <c r="C137" s="663"/>
      <c r="D137" s="275"/>
    </row>
    <row r="138" spans="1:4" ht="15">
      <c r="A138" s="662" t="s">
        <v>425</v>
      </c>
      <c r="B138" s="663"/>
      <c r="C138" s="663"/>
      <c r="D138" s="305"/>
    </row>
    <row r="139" spans="1:4" ht="15">
      <c r="A139" s="272"/>
      <c r="B139" s="272"/>
      <c r="C139" s="272"/>
      <c r="D139" s="272"/>
    </row>
    <row r="140" spans="1:4" ht="15.75">
      <c r="A140" s="271">
        <v>40688</v>
      </c>
      <c r="B140" s="55"/>
      <c r="C140" s="55"/>
      <c r="D140" s="58"/>
    </row>
    <row r="141" spans="1:4" ht="15.75">
      <c r="A141" s="147"/>
      <c r="B141" s="56"/>
      <c r="C141" s="56"/>
      <c r="D141" s="60"/>
    </row>
    <row r="142" spans="1:4" ht="15.75">
      <c r="A142" s="146" t="s">
        <v>439</v>
      </c>
      <c r="B142" s="56"/>
      <c r="C142" s="56"/>
      <c r="D142" s="60"/>
    </row>
    <row r="143" spans="1:4" ht="15.75">
      <c r="A143" s="147"/>
      <c r="B143" s="56"/>
      <c r="C143" s="56"/>
      <c r="D143" s="60"/>
    </row>
    <row r="144" spans="1:4" ht="15">
      <c r="A144" s="192"/>
      <c r="B144" s="56"/>
      <c r="C144" s="56"/>
      <c r="D144" s="60"/>
    </row>
    <row r="145" spans="1:4" ht="15.75">
      <c r="A145" s="147" t="s">
        <v>6014</v>
      </c>
      <c r="B145" s="56"/>
      <c r="C145" s="56"/>
      <c r="D145" s="60"/>
    </row>
    <row r="146" spans="1:4" ht="15.75">
      <c r="A146" s="147"/>
      <c r="B146" s="56"/>
      <c r="C146" s="56"/>
      <c r="D146" s="60"/>
    </row>
    <row r="147" spans="1:4" ht="15.75">
      <c r="A147" s="146" t="s">
        <v>440</v>
      </c>
      <c r="B147" s="56"/>
      <c r="C147" s="56"/>
      <c r="D147" s="60"/>
    </row>
    <row r="148" spans="1:4" ht="15.75">
      <c r="A148" s="146"/>
      <c r="B148" s="56"/>
      <c r="C148" s="56"/>
      <c r="D148" s="60"/>
    </row>
    <row r="149" spans="1:4" ht="18.75">
      <c r="A149" s="308" t="s">
        <v>441</v>
      </c>
      <c r="B149" s="56"/>
      <c r="C149" s="56"/>
      <c r="D149" s="60"/>
    </row>
    <row r="150" spans="1:4" ht="15.75">
      <c r="A150" s="147" t="s">
        <v>442</v>
      </c>
      <c r="B150" s="56"/>
      <c r="C150" s="56"/>
      <c r="D150" s="60"/>
    </row>
    <row r="151" spans="1:4" ht="18.75">
      <c r="A151" s="255"/>
      <c r="B151" s="56"/>
      <c r="C151" s="56"/>
      <c r="D151" s="60"/>
    </row>
    <row r="152" spans="1:4" ht="18.75">
      <c r="A152" s="308" t="s">
        <v>443</v>
      </c>
      <c r="B152" s="56"/>
      <c r="C152" s="56"/>
      <c r="D152" s="60"/>
    </row>
    <row r="153" spans="1:4" ht="15.75">
      <c r="A153" s="147" t="s">
        <v>444</v>
      </c>
      <c r="B153" s="56"/>
      <c r="C153" s="56"/>
      <c r="D153" s="60"/>
    </row>
    <row r="154" spans="1:4" ht="15.75">
      <c r="A154" s="146"/>
      <c r="B154" s="56"/>
      <c r="C154" s="56"/>
      <c r="D154" s="60"/>
    </row>
    <row r="155" spans="1:4" ht="18.75">
      <c r="A155" s="255" t="s">
        <v>469</v>
      </c>
      <c r="B155" s="56"/>
      <c r="C155" s="56"/>
      <c r="D155" s="60"/>
    </row>
    <row r="156" spans="1:4" ht="18.75">
      <c r="A156" s="255" t="s">
        <v>470</v>
      </c>
      <c r="B156" s="56"/>
      <c r="C156" s="56"/>
      <c r="D156" s="60"/>
    </row>
    <row r="157" spans="1:4" ht="15.75">
      <c r="A157" s="147"/>
      <c r="B157" s="56"/>
      <c r="C157" s="56"/>
      <c r="D157" s="60"/>
    </row>
    <row r="158" spans="1:4" ht="15.75">
      <c r="A158" s="148" t="s">
        <v>6015</v>
      </c>
      <c r="B158" s="56"/>
      <c r="C158" s="56"/>
      <c r="D158" s="60"/>
    </row>
    <row r="159" spans="1:4" ht="15">
      <c r="A159" s="256" t="s">
        <v>445</v>
      </c>
      <c r="B159" s="56"/>
      <c r="C159" s="56"/>
      <c r="D159" s="60"/>
    </row>
    <row r="160" spans="1:4" ht="15">
      <c r="A160" s="257" t="s">
        <v>446</v>
      </c>
      <c r="B160" s="56"/>
      <c r="C160" s="56"/>
      <c r="D160" s="60"/>
    </row>
    <row r="161" spans="1:4" ht="15">
      <c r="A161" s="192"/>
      <c r="B161" s="56"/>
      <c r="C161" s="56"/>
      <c r="D161" s="60"/>
    </row>
    <row r="162" spans="1:4" ht="15">
      <c r="A162" s="149" t="s">
        <v>6016</v>
      </c>
      <c r="B162" s="56"/>
      <c r="C162" s="56"/>
      <c r="D162" s="60"/>
    </row>
    <row r="163" spans="1:4" ht="15.75">
      <c r="A163" s="254" t="s">
        <v>447</v>
      </c>
      <c r="B163" s="56"/>
      <c r="C163" s="56"/>
      <c r="D163" s="60"/>
    </row>
    <row r="164" spans="1:4" ht="15">
      <c r="A164" s="258" t="s">
        <v>448</v>
      </c>
      <c r="B164" s="56"/>
      <c r="C164" s="56"/>
      <c r="D164" s="60"/>
    </row>
    <row r="165" spans="1:4" ht="15">
      <c r="A165" s="257" t="s">
        <v>449</v>
      </c>
      <c r="B165" s="56"/>
      <c r="C165" s="56"/>
      <c r="D165" s="60"/>
    </row>
    <row r="166" spans="1:4" ht="15">
      <c r="A166" s="192"/>
      <c r="B166" s="56"/>
      <c r="C166" s="56"/>
      <c r="D166" s="60"/>
    </row>
    <row r="167" spans="1:4" ht="15">
      <c r="A167" s="258" t="s">
        <v>450</v>
      </c>
      <c r="B167" s="56"/>
      <c r="C167" s="56"/>
      <c r="D167" s="60"/>
    </row>
    <row r="168" spans="1:4" ht="15.75">
      <c r="A168" s="254" t="s">
        <v>451</v>
      </c>
      <c r="B168" s="56"/>
      <c r="C168" s="56"/>
      <c r="D168" s="60"/>
    </row>
    <row r="169" spans="1:4" ht="15">
      <c r="A169" s="256" t="s">
        <v>452</v>
      </c>
      <c r="B169" s="56"/>
      <c r="C169" s="56"/>
      <c r="D169" s="60"/>
    </row>
    <row r="170" spans="1:4" ht="15">
      <c r="A170" s="256" t="s">
        <v>453</v>
      </c>
      <c r="B170" s="56"/>
      <c r="C170" s="56"/>
      <c r="D170" s="60"/>
    </row>
    <row r="171" spans="1:4" ht="15">
      <c r="A171" s="192"/>
      <c r="B171" s="56"/>
      <c r="C171" s="56"/>
      <c r="D171" s="60"/>
    </row>
    <row r="172" spans="1:4" ht="15">
      <c r="A172" s="258" t="s">
        <v>454</v>
      </c>
      <c r="B172" s="56"/>
      <c r="C172" s="56"/>
      <c r="D172" s="60"/>
    </row>
    <row r="173" spans="1:4" ht="15.75">
      <c r="A173" s="147"/>
      <c r="B173" s="56"/>
      <c r="C173" s="56"/>
      <c r="D173" s="60"/>
    </row>
    <row r="174" spans="1:4" ht="15.75">
      <c r="A174" s="147" t="s">
        <v>455</v>
      </c>
      <c r="B174" s="56"/>
      <c r="C174" s="56"/>
      <c r="D174" s="60"/>
    </row>
    <row r="175" spans="1:4" ht="15.75">
      <c r="A175" s="147" t="s">
        <v>456</v>
      </c>
      <c r="B175" s="56"/>
      <c r="C175" s="56"/>
      <c r="D175" s="60"/>
    </row>
    <row r="176" spans="1:4" ht="15">
      <c r="A176" s="259"/>
      <c r="B176" s="56"/>
      <c r="C176" s="56"/>
      <c r="D176" s="60"/>
    </row>
    <row r="177" spans="1:4" ht="15">
      <c r="A177" s="657" t="s">
        <v>457</v>
      </c>
      <c r="B177" s="658"/>
      <c r="C177" s="658"/>
      <c r="D177" s="659"/>
    </row>
    <row r="178" spans="1:4" ht="15.75" customHeight="1">
      <c r="A178" s="657"/>
      <c r="B178" s="658"/>
      <c r="C178" s="658"/>
      <c r="D178" s="659"/>
    </row>
    <row r="179" spans="1:4" ht="15.75" customHeight="1">
      <c r="A179" s="265"/>
      <c r="B179" s="266"/>
      <c r="C179" s="266"/>
      <c r="D179" s="267"/>
    </row>
    <row r="180" spans="1:4" ht="15">
      <c r="A180" s="260" t="s">
        <v>458</v>
      </c>
      <c r="B180" s="56"/>
      <c r="C180" s="56"/>
      <c r="D180" s="60"/>
    </row>
    <row r="181" spans="1:4" ht="15.75" customHeight="1">
      <c r="A181" s="666" t="s">
        <v>459</v>
      </c>
      <c r="B181" s="667"/>
      <c r="C181" s="667"/>
      <c r="D181" s="668"/>
    </row>
    <row r="182" spans="1:4" ht="15.75" customHeight="1">
      <c r="A182" s="666"/>
      <c r="B182" s="667"/>
      <c r="C182" s="667"/>
      <c r="D182" s="668"/>
    </row>
    <row r="183" spans="1:4" ht="15.75" customHeight="1">
      <c r="A183" s="261"/>
      <c r="B183" s="262"/>
      <c r="C183" s="262"/>
      <c r="D183" s="263"/>
    </row>
    <row r="184" spans="1:4" ht="15">
      <c r="A184" s="657" t="s">
        <v>460</v>
      </c>
      <c r="B184" s="658"/>
      <c r="C184" s="658"/>
      <c r="D184" s="659"/>
    </row>
    <row r="185" spans="1:4" ht="15">
      <c r="A185" s="657"/>
      <c r="B185" s="658"/>
      <c r="C185" s="658"/>
      <c r="D185" s="659"/>
    </row>
    <row r="186" spans="1:4" ht="15">
      <c r="A186" s="264"/>
      <c r="B186" s="56"/>
      <c r="C186" s="56"/>
      <c r="D186" s="60"/>
    </row>
    <row r="187" spans="1:4" ht="15" customHeight="1">
      <c r="A187" s="657" t="s">
        <v>461</v>
      </c>
      <c r="B187" s="658"/>
      <c r="C187" s="658"/>
      <c r="D187" s="659"/>
    </row>
    <row r="188" spans="1:4" ht="15.75" customHeight="1">
      <c r="A188" s="657"/>
      <c r="B188" s="658"/>
      <c r="C188" s="658"/>
      <c r="D188" s="659"/>
    </row>
    <row r="189" spans="1:4" ht="15.75" customHeight="1">
      <c r="A189" s="657"/>
      <c r="B189" s="658"/>
      <c r="C189" s="658"/>
      <c r="D189" s="659"/>
    </row>
    <row r="190" spans="1:4" ht="15.75" customHeight="1">
      <c r="A190" s="265"/>
      <c r="B190" s="266"/>
      <c r="C190" s="266"/>
      <c r="D190" s="267"/>
    </row>
    <row r="191" spans="1:4" ht="15.75">
      <c r="A191" s="268" t="s">
        <v>462</v>
      </c>
      <c r="B191" s="56"/>
      <c r="C191" s="56"/>
      <c r="D191" s="60"/>
    </row>
    <row r="192" spans="1:4" ht="15.75">
      <c r="A192" s="269"/>
      <c r="B192" s="56"/>
      <c r="C192" s="56"/>
      <c r="D192" s="60"/>
    </row>
    <row r="193" spans="1:4" ht="15">
      <c r="A193" s="270" t="s">
        <v>463</v>
      </c>
      <c r="B193" s="57"/>
      <c r="C193" s="57"/>
      <c r="D193" s="62"/>
    </row>
  </sheetData>
  <sheetProtection/>
  <mergeCells count="46">
    <mergeCell ref="A78:D78"/>
    <mergeCell ref="A80:D80"/>
    <mergeCell ref="C34:D34"/>
    <mergeCell ref="A74:C74"/>
    <mergeCell ref="A75:C75"/>
    <mergeCell ref="A76:C76"/>
    <mergeCell ref="A39:B39"/>
    <mergeCell ref="A37:B37"/>
    <mergeCell ref="A36:B36"/>
    <mergeCell ref="A34:B34"/>
    <mergeCell ref="C94:D94"/>
    <mergeCell ref="C92:D92"/>
    <mergeCell ref="A93:B93"/>
    <mergeCell ref="A83:D83"/>
    <mergeCell ref="A84:D84"/>
    <mergeCell ref="A92:B92"/>
    <mergeCell ref="A87:D87"/>
    <mergeCell ref="C90:D90"/>
    <mergeCell ref="A187:D189"/>
    <mergeCell ref="A136:C136"/>
    <mergeCell ref="A137:C137"/>
    <mergeCell ref="A97:B97"/>
    <mergeCell ref="A184:D185"/>
    <mergeCell ref="A181:D182"/>
    <mergeCell ref="A138:C138"/>
    <mergeCell ref="A177:D178"/>
    <mergeCell ref="A1:D19"/>
    <mergeCell ref="A21:D21"/>
    <mergeCell ref="A23:D23"/>
    <mergeCell ref="A24:D24"/>
    <mergeCell ref="A95:B95"/>
    <mergeCell ref="C95:D95"/>
    <mergeCell ref="C93:D93"/>
    <mergeCell ref="A90:B90"/>
    <mergeCell ref="A94:B94"/>
    <mergeCell ref="A81:D81"/>
    <mergeCell ref="C31:D31"/>
    <mergeCell ref="A32:B32"/>
    <mergeCell ref="E1:L1"/>
    <mergeCell ref="C33:D33"/>
    <mergeCell ref="A29:B29"/>
    <mergeCell ref="C29:D29"/>
    <mergeCell ref="A31:B31"/>
    <mergeCell ref="C32:D32"/>
    <mergeCell ref="A26:D26"/>
    <mergeCell ref="A33:B33"/>
  </mergeCells>
  <hyperlinks>
    <hyperlink ref="K36" r:id="rId1" display="baltimore@flemingssteakhouse.com"/>
    <hyperlink ref="K60" r:id="rId2" display="TheDomain@flemingssteakhouse.com"/>
  </hyperlinks>
  <printOptions/>
  <pageMargins left="0.17" right="0.17" top="0.18" bottom="0.19" header="0.17" footer="0.16"/>
  <pageSetup horizontalDpi="600" verticalDpi="600" orientation="landscape" scale="85" r:id="rId4"/>
  <drawing r:id="rId3"/>
</worksheet>
</file>

<file path=xl/worksheets/sheet8.xml><?xml version="1.0" encoding="utf-8"?>
<worksheet xmlns="http://schemas.openxmlformats.org/spreadsheetml/2006/main" xmlns:r="http://schemas.openxmlformats.org/officeDocument/2006/relationships">
  <sheetPr>
    <tabColor indexed="40"/>
  </sheetPr>
  <dimension ref="A1:P159"/>
  <sheetViews>
    <sheetView zoomScalePageLayoutView="0" workbookViewId="0" topLeftCell="A133">
      <selection activeCell="A160" sqref="A160"/>
    </sheetView>
  </sheetViews>
  <sheetFormatPr defaultColWidth="9.140625" defaultRowHeight="15"/>
  <cols>
    <col min="1" max="1" width="39.28125" style="0" customWidth="1"/>
    <col min="2" max="2" width="15.421875" style="0" customWidth="1"/>
    <col min="3" max="3" width="27.00390625" style="0" bestFit="1" customWidth="1"/>
    <col min="5" max="5" width="30.140625" style="0" bestFit="1" customWidth="1"/>
    <col min="6" max="6" width="30.8515625" style="0" bestFit="1" customWidth="1"/>
    <col min="9" max="9" width="6.28125" style="0" bestFit="1" customWidth="1"/>
    <col min="10" max="10" width="45.140625" style="0" bestFit="1" customWidth="1"/>
    <col min="11" max="11" width="18.28125" style="0" bestFit="1" customWidth="1"/>
    <col min="13" max="13" width="14.140625" style="0" bestFit="1" customWidth="1"/>
    <col min="14" max="14" width="14.57421875" style="0" bestFit="1" customWidth="1"/>
    <col min="15" max="15" width="41.8515625" style="0" bestFit="1" customWidth="1"/>
    <col min="16" max="16" width="17.7109375" style="0" bestFit="1" customWidth="1"/>
  </cols>
  <sheetData>
    <row r="1" spans="1:7" ht="15">
      <c r="A1" s="678" t="s">
        <v>426</v>
      </c>
      <c r="B1" s="676"/>
      <c r="C1" s="676"/>
      <c r="D1" s="676"/>
      <c r="E1" s="676"/>
      <c r="F1" s="676"/>
      <c r="G1" s="676"/>
    </row>
    <row r="2" spans="1:7" ht="15">
      <c r="A2" s="536"/>
      <c r="B2" s="537"/>
      <c r="C2" s="537"/>
      <c r="D2" s="537"/>
      <c r="E2" s="538"/>
      <c r="F2" s="538"/>
      <c r="G2" s="538"/>
    </row>
    <row r="3" spans="1:7" ht="15">
      <c r="A3" s="679" t="s">
        <v>6921</v>
      </c>
      <c r="B3" s="676"/>
      <c r="C3" s="676"/>
      <c r="D3" s="676"/>
      <c r="E3" s="676"/>
      <c r="F3" s="676"/>
      <c r="G3" s="676"/>
    </row>
    <row r="4" spans="1:16" ht="18.75">
      <c r="A4" s="680" t="s">
        <v>6922</v>
      </c>
      <c r="B4" s="676"/>
      <c r="C4" s="676"/>
      <c r="D4" s="676"/>
      <c r="E4" s="676"/>
      <c r="F4" s="676"/>
      <c r="G4" s="676"/>
      <c r="I4" s="638" t="s">
        <v>471</v>
      </c>
      <c r="J4" s="638"/>
      <c r="K4" s="638"/>
      <c r="L4" s="638"/>
      <c r="M4" s="638"/>
      <c r="N4" s="638"/>
      <c r="O4" s="638"/>
      <c r="P4" s="638"/>
    </row>
    <row r="5" spans="1:16" ht="15">
      <c r="A5" s="536"/>
      <c r="B5" s="537"/>
      <c r="C5" s="537"/>
      <c r="D5" s="537"/>
      <c r="E5" s="538"/>
      <c r="F5" s="538"/>
      <c r="G5" s="538"/>
      <c r="I5" s="309" t="s">
        <v>248</v>
      </c>
      <c r="J5" s="310" t="s">
        <v>5675</v>
      </c>
      <c r="K5" s="310" t="s">
        <v>249</v>
      </c>
      <c r="L5" s="309" t="s">
        <v>5676</v>
      </c>
      <c r="M5" s="309" t="s">
        <v>472</v>
      </c>
      <c r="N5" s="309" t="s">
        <v>473</v>
      </c>
      <c r="O5" s="310" t="s">
        <v>474</v>
      </c>
      <c r="P5" s="310" t="s">
        <v>294</v>
      </c>
    </row>
    <row r="6" spans="1:16" ht="15">
      <c r="A6" s="679" t="s">
        <v>4766</v>
      </c>
      <c r="B6" s="676"/>
      <c r="C6" s="676"/>
      <c r="D6" s="676"/>
      <c r="E6" s="676"/>
      <c r="F6" s="676"/>
      <c r="G6" s="676"/>
      <c r="I6" s="311" t="s">
        <v>4230</v>
      </c>
      <c r="J6" s="312" t="s">
        <v>2245</v>
      </c>
      <c r="K6" s="312" t="s">
        <v>3349</v>
      </c>
      <c r="L6" s="311">
        <v>35243</v>
      </c>
      <c r="M6" s="311" t="s">
        <v>475</v>
      </c>
      <c r="N6" s="311" t="s">
        <v>476</v>
      </c>
      <c r="O6" s="313" t="s">
        <v>477</v>
      </c>
      <c r="P6" s="314" t="s">
        <v>478</v>
      </c>
    </row>
    <row r="7" spans="1:16" ht="15">
      <c r="A7" s="681" t="s">
        <v>4767</v>
      </c>
      <c r="B7" s="676"/>
      <c r="C7" s="676"/>
      <c r="D7" s="676"/>
      <c r="E7" s="676"/>
      <c r="F7" s="676"/>
      <c r="G7" s="676"/>
      <c r="I7" s="311" t="s">
        <v>4231</v>
      </c>
      <c r="J7" s="315" t="s">
        <v>2249</v>
      </c>
      <c r="K7" s="312" t="s">
        <v>3436</v>
      </c>
      <c r="L7" s="316">
        <v>85226</v>
      </c>
      <c r="M7" s="316" t="s">
        <v>479</v>
      </c>
      <c r="N7" s="316" t="s">
        <v>480</v>
      </c>
      <c r="O7" s="313" t="s">
        <v>481</v>
      </c>
      <c r="P7" s="315" t="s">
        <v>482</v>
      </c>
    </row>
    <row r="8" spans="1:16" ht="15">
      <c r="A8" s="536"/>
      <c r="B8" s="537"/>
      <c r="C8" s="537"/>
      <c r="D8" s="537"/>
      <c r="E8" s="538"/>
      <c r="F8" s="538"/>
      <c r="G8" s="538"/>
      <c r="I8" s="311" t="s">
        <v>4231</v>
      </c>
      <c r="J8" s="315" t="s">
        <v>483</v>
      </c>
      <c r="K8" s="312" t="s">
        <v>2317</v>
      </c>
      <c r="L8" s="316">
        <v>85255</v>
      </c>
      <c r="M8" s="316" t="s">
        <v>484</v>
      </c>
      <c r="N8" s="316" t="s">
        <v>485</v>
      </c>
      <c r="O8" s="313" t="s">
        <v>486</v>
      </c>
      <c r="P8" s="315" t="s">
        <v>482</v>
      </c>
    </row>
    <row r="9" spans="1:16" ht="15">
      <c r="A9" s="540" t="s">
        <v>6889</v>
      </c>
      <c r="B9" s="692" t="s">
        <v>6907</v>
      </c>
      <c r="C9" s="682"/>
      <c r="D9" s="682"/>
      <c r="E9" s="682"/>
      <c r="F9" s="682"/>
      <c r="G9" s="538"/>
      <c r="I9" s="316" t="s">
        <v>4231</v>
      </c>
      <c r="J9" s="315" t="s">
        <v>2298</v>
      </c>
      <c r="K9" s="312" t="s">
        <v>2317</v>
      </c>
      <c r="L9" s="316">
        <v>85250</v>
      </c>
      <c r="M9" s="316" t="s">
        <v>487</v>
      </c>
      <c r="N9" s="316" t="s">
        <v>488</v>
      </c>
      <c r="O9" s="313" t="s">
        <v>489</v>
      </c>
      <c r="P9" s="314" t="s">
        <v>482</v>
      </c>
    </row>
    <row r="10" spans="1:16" ht="15">
      <c r="A10" s="542" t="s">
        <v>393</v>
      </c>
      <c r="B10" s="538"/>
      <c r="C10" s="538"/>
      <c r="D10" s="538"/>
      <c r="E10" s="538"/>
      <c r="F10" s="538"/>
      <c r="G10" s="538"/>
      <c r="I10" s="316" t="s">
        <v>4231</v>
      </c>
      <c r="J10" s="315" t="s">
        <v>2302</v>
      </c>
      <c r="K10" s="312" t="s">
        <v>801</v>
      </c>
      <c r="L10" s="316">
        <v>85718</v>
      </c>
      <c r="M10" s="316" t="s">
        <v>490</v>
      </c>
      <c r="N10" s="316" t="s">
        <v>491</v>
      </c>
      <c r="O10" s="313" t="s">
        <v>492</v>
      </c>
      <c r="P10" s="314" t="s">
        <v>482</v>
      </c>
    </row>
    <row r="11" spans="1:16" ht="15">
      <c r="A11" s="542"/>
      <c r="B11" s="538"/>
      <c r="C11" s="538"/>
      <c r="D11" s="538"/>
      <c r="E11" s="538"/>
      <c r="F11" s="538"/>
      <c r="G11" s="538"/>
      <c r="I11" s="316" t="s">
        <v>4231</v>
      </c>
      <c r="J11" s="312" t="s">
        <v>2285</v>
      </c>
      <c r="K11" s="312" t="s">
        <v>737</v>
      </c>
      <c r="L11" s="316">
        <v>85345</v>
      </c>
      <c r="M11" s="316" t="s">
        <v>493</v>
      </c>
      <c r="N11" s="316" t="s">
        <v>494</v>
      </c>
      <c r="O11" s="313" t="s">
        <v>495</v>
      </c>
      <c r="P11" s="314" t="s">
        <v>482</v>
      </c>
    </row>
    <row r="12" spans="1:16" ht="15">
      <c r="A12" s="675" t="s">
        <v>394</v>
      </c>
      <c r="B12" s="676"/>
      <c r="C12" s="690" t="s">
        <v>6893</v>
      </c>
      <c r="D12" s="691"/>
      <c r="E12" s="691"/>
      <c r="F12" s="538"/>
      <c r="G12" s="538"/>
      <c r="I12" s="311" t="s">
        <v>4229</v>
      </c>
      <c r="J12" s="315" t="s">
        <v>2261</v>
      </c>
      <c r="K12" s="312" t="s">
        <v>3351</v>
      </c>
      <c r="L12" s="311">
        <v>90245</v>
      </c>
      <c r="M12" s="311" t="s">
        <v>496</v>
      </c>
      <c r="N12" s="316" t="s">
        <v>497</v>
      </c>
      <c r="O12" s="313" t="s">
        <v>498</v>
      </c>
      <c r="P12" s="315" t="s">
        <v>499</v>
      </c>
    </row>
    <row r="13" spans="1:16" ht="15">
      <c r="A13" s="543"/>
      <c r="B13" s="535"/>
      <c r="C13" s="544"/>
      <c r="D13" s="544"/>
      <c r="E13" s="544"/>
      <c r="F13" s="538"/>
      <c r="G13" s="538"/>
      <c r="I13" s="311" t="s">
        <v>4229</v>
      </c>
      <c r="J13" s="315" t="s">
        <v>2270</v>
      </c>
      <c r="K13" s="312" t="s">
        <v>348</v>
      </c>
      <c r="L13" s="311">
        <v>92122</v>
      </c>
      <c r="M13" s="316" t="s">
        <v>500</v>
      </c>
      <c r="N13" s="316" t="s">
        <v>501</v>
      </c>
      <c r="O13" s="313" t="s">
        <v>502</v>
      </c>
      <c r="P13" s="315" t="s">
        <v>499</v>
      </c>
    </row>
    <row r="14" spans="1:16" ht="15">
      <c r="A14" s="677" t="s">
        <v>396</v>
      </c>
      <c r="B14" s="676"/>
      <c r="C14" s="682" t="s">
        <v>6905</v>
      </c>
      <c r="D14" s="682"/>
      <c r="E14" s="682"/>
      <c r="F14" s="545" t="s">
        <v>6888</v>
      </c>
      <c r="G14" s="538"/>
      <c r="I14" s="311" t="s">
        <v>4229</v>
      </c>
      <c r="J14" s="315" t="s">
        <v>2281</v>
      </c>
      <c r="K14" s="312" t="s">
        <v>2323</v>
      </c>
      <c r="L14" s="311">
        <v>92660</v>
      </c>
      <c r="M14" s="316" t="s">
        <v>503</v>
      </c>
      <c r="N14" s="316" t="s">
        <v>504</v>
      </c>
      <c r="O14" s="313" t="s">
        <v>505</v>
      </c>
      <c r="P14" s="315" t="s">
        <v>499</v>
      </c>
    </row>
    <row r="15" spans="1:16" ht="15">
      <c r="A15" s="677" t="s">
        <v>398</v>
      </c>
      <c r="B15" s="676"/>
      <c r="C15" s="682" t="s">
        <v>6905</v>
      </c>
      <c r="D15" s="682"/>
      <c r="E15" s="682"/>
      <c r="F15" s="546" t="s">
        <v>6888</v>
      </c>
      <c r="G15" s="538"/>
      <c r="I15" s="316" t="s">
        <v>4229</v>
      </c>
      <c r="J15" s="315" t="s">
        <v>2284</v>
      </c>
      <c r="K15" s="312" t="s">
        <v>839</v>
      </c>
      <c r="L15" s="311">
        <v>94304</v>
      </c>
      <c r="M15" s="316" t="s">
        <v>506</v>
      </c>
      <c r="N15" s="316" t="s">
        <v>507</v>
      </c>
      <c r="O15" s="313" t="s">
        <v>508</v>
      </c>
      <c r="P15" s="315" t="s">
        <v>499</v>
      </c>
    </row>
    <row r="16" spans="1:16" ht="15">
      <c r="A16" s="677" t="s">
        <v>399</v>
      </c>
      <c r="B16" s="676"/>
      <c r="C16" s="682" t="s">
        <v>6905</v>
      </c>
      <c r="D16" s="682"/>
      <c r="E16" s="682"/>
      <c r="F16" s="538"/>
      <c r="G16" s="538"/>
      <c r="I16" s="311" t="s">
        <v>4229</v>
      </c>
      <c r="J16" s="312" t="s">
        <v>2289</v>
      </c>
      <c r="K16" s="312" t="s">
        <v>747</v>
      </c>
      <c r="L16" s="311">
        <v>91739</v>
      </c>
      <c r="M16" s="311" t="s">
        <v>509</v>
      </c>
      <c r="N16" s="311" t="s">
        <v>510</v>
      </c>
      <c r="O16" s="313" t="s">
        <v>511</v>
      </c>
      <c r="P16" s="314" t="s">
        <v>499</v>
      </c>
    </row>
    <row r="17" spans="1:16" ht="15">
      <c r="A17" s="685" t="s">
        <v>400</v>
      </c>
      <c r="B17" s="676"/>
      <c r="C17" s="682"/>
      <c r="D17" s="682"/>
      <c r="E17" s="682"/>
      <c r="F17" s="538"/>
      <c r="G17" s="538"/>
      <c r="I17" s="316" t="s">
        <v>4229</v>
      </c>
      <c r="J17" s="315" t="s">
        <v>2295</v>
      </c>
      <c r="K17" s="312" t="s">
        <v>348</v>
      </c>
      <c r="L17" s="316">
        <v>92101</v>
      </c>
      <c r="M17" s="316" t="s">
        <v>512</v>
      </c>
      <c r="N17" s="316" t="s">
        <v>513</v>
      </c>
      <c r="O17" s="313" t="s">
        <v>514</v>
      </c>
      <c r="P17" s="314" t="s">
        <v>499</v>
      </c>
    </row>
    <row r="18" spans="1:16" ht="15">
      <c r="A18" s="547"/>
      <c r="B18" s="547"/>
      <c r="C18" s="547"/>
      <c r="D18" s="547"/>
      <c r="E18" s="547"/>
      <c r="F18" s="547"/>
      <c r="G18" s="547"/>
      <c r="I18" s="316" t="s">
        <v>4229</v>
      </c>
      <c r="J18" s="312" t="s">
        <v>2262</v>
      </c>
      <c r="K18" s="312" t="s">
        <v>3499</v>
      </c>
      <c r="L18" s="317">
        <v>93710</v>
      </c>
      <c r="M18" s="316" t="s">
        <v>515</v>
      </c>
      <c r="N18" s="316" t="s">
        <v>516</v>
      </c>
      <c r="O18" s="313" t="s">
        <v>2263</v>
      </c>
      <c r="P18" s="314" t="s">
        <v>499</v>
      </c>
    </row>
    <row r="19" spans="1:16" ht="15">
      <c r="A19" s="684" t="s">
        <v>401</v>
      </c>
      <c r="B19" s="684"/>
      <c r="C19" s="538"/>
      <c r="D19" s="538"/>
      <c r="E19" s="538"/>
      <c r="F19" s="538"/>
      <c r="G19" s="538"/>
      <c r="I19" s="316" t="s">
        <v>4229</v>
      </c>
      <c r="J19" s="312" t="s">
        <v>2273</v>
      </c>
      <c r="K19" s="312" t="s">
        <v>252</v>
      </c>
      <c r="L19" s="316">
        <v>90015</v>
      </c>
      <c r="M19" s="316" t="s">
        <v>517</v>
      </c>
      <c r="N19" s="316" t="s">
        <v>518</v>
      </c>
      <c r="O19" s="313" t="s">
        <v>519</v>
      </c>
      <c r="P19" s="314" t="s">
        <v>499</v>
      </c>
    </row>
    <row r="20" spans="1:16" ht="15">
      <c r="A20" s="686" t="s">
        <v>6880</v>
      </c>
      <c r="B20" s="686"/>
      <c r="C20" s="538" t="s">
        <v>6894</v>
      </c>
      <c r="D20" s="538"/>
      <c r="E20" s="688" t="s">
        <v>4768</v>
      </c>
      <c r="F20" s="689"/>
      <c r="G20" s="541" t="s">
        <v>6905</v>
      </c>
      <c r="I20" s="316" t="s">
        <v>4229</v>
      </c>
      <c r="J20" s="312" t="s">
        <v>2290</v>
      </c>
      <c r="K20" s="312" t="s">
        <v>853</v>
      </c>
      <c r="L20" s="316">
        <v>92270</v>
      </c>
      <c r="M20" s="316" t="s">
        <v>520</v>
      </c>
      <c r="N20" s="316" t="s">
        <v>521</v>
      </c>
      <c r="O20" s="313" t="s">
        <v>522</v>
      </c>
      <c r="P20" s="314" t="s">
        <v>499</v>
      </c>
    </row>
    <row r="21" spans="1:16" ht="15">
      <c r="A21" s="687" t="s">
        <v>6881</v>
      </c>
      <c r="B21" s="687"/>
      <c r="C21" s="538" t="s">
        <v>6894</v>
      </c>
      <c r="D21" s="538"/>
      <c r="E21" s="683" t="s">
        <v>6878</v>
      </c>
      <c r="F21" s="683"/>
      <c r="G21" s="550"/>
      <c r="I21" s="316" t="s">
        <v>4229</v>
      </c>
      <c r="J21" s="312" t="s">
        <v>2305</v>
      </c>
      <c r="K21" s="312" t="s">
        <v>893</v>
      </c>
      <c r="L21" s="316">
        <v>94596</v>
      </c>
      <c r="M21" s="316" t="s">
        <v>523</v>
      </c>
      <c r="N21" s="316" t="s">
        <v>524</v>
      </c>
      <c r="O21" s="313" t="s">
        <v>525</v>
      </c>
      <c r="P21" s="314" t="s">
        <v>499</v>
      </c>
    </row>
    <row r="22" spans="1:16" ht="15">
      <c r="A22" s="687" t="s">
        <v>6882</v>
      </c>
      <c r="B22" s="687"/>
      <c r="C22" s="538" t="s">
        <v>6894</v>
      </c>
      <c r="D22" s="538"/>
      <c r="E22" s="679" t="s">
        <v>6879</v>
      </c>
      <c r="F22" s="679"/>
      <c r="G22" s="550"/>
      <c r="I22" s="316" t="s">
        <v>4229</v>
      </c>
      <c r="J22" s="318" t="s">
        <v>2309</v>
      </c>
      <c r="K22" s="312" t="s">
        <v>362</v>
      </c>
      <c r="L22" s="316">
        <v>91367</v>
      </c>
      <c r="M22" s="316" t="s">
        <v>526</v>
      </c>
      <c r="N22" s="316" t="s">
        <v>527</v>
      </c>
      <c r="O22" s="313" t="s">
        <v>528</v>
      </c>
      <c r="P22" s="314" t="s">
        <v>499</v>
      </c>
    </row>
    <row r="23" spans="1:16" ht="15.75" thickBot="1">
      <c r="A23" s="551"/>
      <c r="B23" s="551"/>
      <c r="C23" s="551"/>
      <c r="D23" s="551"/>
      <c r="E23" s="551"/>
      <c r="F23" s="551"/>
      <c r="G23" s="551"/>
      <c r="I23" s="316" t="s">
        <v>4232</v>
      </c>
      <c r="J23" s="315" t="s">
        <v>2258</v>
      </c>
      <c r="K23" s="312" t="s">
        <v>7021</v>
      </c>
      <c r="L23" s="316">
        <v>80112</v>
      </c>
      <c r="M23" s="316" t="s">
        <v>529</v>
      </c>
      <c r="N23" s="316" t="s">
        <v>530</v>
      </c>
      <c r="O23" s="313" t="s">
        <v>531</v>
      </c>
      <c r="P23" s="314" t="s">
        <v>482</v>
      </c>
    </row>
    <row r="24" spans="1:16" ht="15">
      <c r="A24" s="547"/>
      <c r="B24" s="547"/>
      <c r="C24" s="547"/>
      <c r="D24" s="547"/>
      <c r="E24" s="547"/>
      <c r="F24" s="547"/>
      <c r="G24" s="547"/>
      <c r="I24" s="311" t="s">
        <v>4233</v>
      </c>
      <c r="J24" s="315" t="s">
        <v>2306</v>
      </c>
      <c r="K24" s="312" t="s">
        <v>532</v>
      </c>
      <c r="L24" s="319" t="s">
        <v>533</v>
      </c>
      <c r="M24" s="311" t="s">
        <v>534</v>
      </c>
      <c r="N24" s="311" t="s">
        <v>535</v>
      </c>
      <c r="O24" s="313" t="s">
        <v>536</v>
      </c>
      <c r="P24" s="314" t="s">
        <v>537</v>
      </c>
    </row>
    <row r="25" spans="1:16" ht="15">
      <c r="A25" s="552" t="s">
        <v>248</v>
      </c>
      <c r="B25" s="552" t="s">
        <v>406</v>
      </c>
      <c r="C25" s="552" t="s">
        <v>2316</v>
      </c>
      <c r="D25" s="538"/>
      <c r="E25" s="538"/>
      <c r="F25" s="538"/>
      <c r="G25" s="538"/>
      <c r="I25" s="311" t="s">
        <v>4234</v>
      </c>
      <c r="J25" s="315" t="s">
        <v>2254</v>
      </c>
      <c r="K25" s="312" t="s">
        <v>3091</v>
      </c>
      <c r="L25" s="316">
        <v>33134</v>
      </c>
      <c r="M25" s="316" t="s">
        <v>538</v>
      </c>
      <c r="N25" s="316" t="s">
        <v>539</v>
      </c>
      <c r="O25" s="313" t="s">
        <v>540</v>
      </c>
      <c r="P25" s="315" t="s">
        <v>541</v>
      </c>
    </row>
    <row r="26" spans="1:16" ht="15">
      <c r="A26" s="552" t="s">
        <v>4230</v>
      </c>
      <c r="B26" s="553">
        <v>8</v>
      </c>
      <c r="C26" s="553" t="s">
        <v>5852</v>
      </c>
      <c r="D26" s="538"/>
      <c r="E26" s="538"/>
      <c r="F26" s="538"/>
      <c r="G26" s="538"/>
      <c r="I26" s="311" t="s">
        <v>4234</v>
      </c>
      <c r="J26" s="315" t="s">
        <v>2279</v>
      </c>
      <c r="K26" s="312" t="s">
        <v>3354</v>
      </c>
      <c r="L26" s="311">
        <v>34108</v>
      </c>
      <c r="M26" s="316" t="s">
        <v>542</v>
      </c>
      <c r="N26" s="316" t="s">
        <v>543</v>
      </c>
      <c r="O26" s="313" t="s">
        <v>544</v>
      </c>
      <c r="P26" s="315" t="s">
        <v>541</v>
      </c>
    </row>
    <row r="27" spans="1:16" ht="15">
      <c r="A27" s="552" t="s">
        <v>4231</v>
      </c>
      <c r="B27" s="553">
        <v>6.99</v>
      </c>
      <c r="C27" s="553" t="s">
        <v>6906</v>
      </c>
      <c r="D27" s="538"/>
      <c r="E27" s="538"/>
      <c r="F27" s="538"/>
      <c r="G27" s="538"/>
      <c r="I27" s="311" t="s">
        <v>4234</v>
      </c>
      <c r="J27" s="315" t="s">
        <v>2283</v>
      </c>
      <c r="K27" s="312" t="s">
        <v>259</v>
      </c>
      <c r="L27" s="311">
        <v>32819</v>
      </c>
      <c r="M27" s="316" t="s">
        <v>545</v>
      </c>
      <c r="N27" s="316" t="s">
        <v>546</v>
      </c>
      <c r="O27" s="313" t="s">
        <v>547</v>
      </c>
      <c r="P27" s="315" t="s">
        <v>541</v>
      </c>
    </row>
    <row r="28" spans="1:16" ht="15">
      <c r="A28" s="552" t="s">
        <v>4229</v>
      </c>
      <c r="B28" s="553">
        <v>6</v>
      </c>
      <c r="C28" s="553" t="s">
        <v>2310</v>
      </c>
      <c r="D28" s="538"/>
      <c r="E28" s="538"/>
      <c r="F28" s="538"/>
      <c r="G28" s="538"/>
      <c r="I28" s="316" t="s">
        <v>4234</v>
      </c>
      <c r="J28" s="312" t="s">
        <v>2294</v>
      </c>
      <c r="K28" s="312" t="s">
        <v>1629</v>
      </c>
      <c r="L28" s="316">
        <v>32550</v>
      </c>
      <c r="M28" s="316" t="s">
        <v>548</v>
      </c>
      <c r="N28" s="316" t="s">
        <v>549</v>
      </c>
      <c r="O28" s="313" t="s">
        <v>550</v>
      </c>
      <c r="P28" s="314" t="s">
        <v>541</v>
      </c>
    </row>
    <row r="29" spans="1:16" ht="15">
      <c r="A29" s="552"/>
      <c r="B29" s="553"/>
      <c r="C29" s="553"/>
      <c r="D29" s="538"/>
      <c r="E29" s="538"/>
      <c r="F29" s="538"/>
      <c r="G29" s="538"/>
      <c r="I29" s="316" t="s">
        <v>4234</v>
      </c>
      <c r="J29" s="312" t="s">
        <v>2296</v>
      </c>
      <c r="K29" s="312" t="s">
        <v>7140</v>
      </c>
      <c r="L29" s="316">
        <v>34239</v>
      </c>
      <c r="M29" s="316" t="s">
        <v>551</v>
      </c>
      <c r="N29" s="316" t="s">
        <v>552</v>
      </c>
      <c r="O29" s="313" t="s">
        <v>553</v>
      </c>
      <c r="P29" s="314" t="s">
        <v>541</v>
      </c>
    </row>
    <row r="30" spans="1:16" ht="15">
      <c r="A30" s="552" t="s">
        <v>4232</v>
      </c>
      <c r="B30" s="553">
        <v>7.5</v>
      </c>
      <c r="C30" s="553" t="s">
        <v>2324</v>
      </c>
      <c r="D30" s="538"/>
      <c r="E30" s="538"/>
      <c r="F30" s="538"/>
      <c r="G30" s="538"/>
      <c r="I30" s="316" t="s">
        <v>4234</v>
      </c>
      <c r="J30" s="312" t="s">
        <v>2301</v>
      </c>
      <c r="K30" s="312" t="s">
        <v>2331</v>
      </c>
      <c r="L30" s="316">
        <v>33607</v>
      </c>
      <c r="M30" s="316" t="s">
        <v>554</v>
      </c>
      <c r="N30" s="316" t="s">
        <v>555</v>
      </c>
      <c r="O30" s="313" t="s">
        <v>556</v>
      </c>
      <c r="P30" s="314" t="s">
        <v>541</v>
      </c>
    </row>
    <row r="31" spans="1:16" ht="15">
      <c r="A31" s="552" t="s">
        <v>4233</v>
      </c>
      <c r="B31" s="553">
        <v>8</v>
      </c>
      <c r="C31" s="553" t="s">
        <v>7002</v>
      </c>
      <c r="D31" s="538"/>
      <c r="E31" s="538"/>
      <c r="F31" s="538"/>
      <c r="G31" s="538"/>
      <c r="I31" s="316" t="s">
        <v>4234</v>
      </c>
      <c r="J31" s="312" t="s">
        <v>2307</v>
      </c>
      <c r="K31" s="312" t="s">
        <v>1696</v>
      </c>
      <c r="L31" s="316">
        <v>32789</v>
      </c>
      <c r="M31" s="316" t="s">
        <v>557</v>
      </c>
      <c r="N31" s="316" t="s">
        <v>558</v>
      </c>
      <c r="O31" s="313" t="s">
        <v>559</v>
      </c>
      <c r="P31" s="314" t="s">
        <v>541</v>
      </c>
    </row>
    <row r="32" spans="1:16" ht="15">
      <c r="A32" s="552" t="s">
        <v>4234</v>
      </c>
      <c r="B32" s="553">
        <v>7.5</v>
      </c>
      <c r="C32" s="553" t="s">
        <v>2318</v>
      </c>
      <c r="D32" s="538"/>
      <c r="E32" s="538"/>
      <c r="F32" s="538"/>
      <c r="G32" s="538"/>
      <c r="I32" s="311" t="s">
        <v>4235</v>
      </c>
      <c r="J32" s="312" t="s">
        <v>2240</v>
      </c>
      <c r="K32" s="312" t="s">
        <v>260</v>
      </c>
      <c r="L32" s="319">
        <v>30346</v>
      </c>
      <c r="M32" s="311" t="s">
        <v>560</v>
      </c>
      <c r="N32" s="311" t="s">
        <v>561</v>
      </c>
      <c r="O32" s="313" t="s">
        <v>562</v>
      </c>
      <c r="P32" s="314" t="s">
        <v>478</v>
      </c>
    </row>
    <row r="33" spans="1:16" ht="15">
      <c r="A33" s="552"/>
      <c r="B33" s="553"/>
      <c r="C33" s="553"/>
      <c r="D33" s="538"/>
      <c r="E33" s="554" t="s">
        <v>6874</v>
      </c>
      <c r="F33" s="682" t="s">
        <v>6899</v>
      </c>
      <c r="G33" s="682"/>
      <c r="I33" s="311" t="s">
        <v>4236</v>
      </c>
      <c r="J33" s="315" t="s">
        <v>2259</v>
      </c>
      <c r="K33" s="312" t="s">
        <v>563</v>
      </c>
      <c r="L33" s="316">
        <v>50266</v>
      </c>
      <c r="M33" s="316" t="s">
        <v>564</v>
      </c>
      <c r="N33" s="316" t="s">
        <v>565</v>
      </c>
      <c r="O33" s="313" t="s">
        <v>566</v>
      </c>
      <c r="P33" s="315" t="s">
        <v>567</v>
      </c>
    </row>
    <row r="34" spans="1:16" ht="15">
      <c r="A34" s="552" t="s">
        <v>4235</v>
      </c>
      <c r="B34" s="553">
        <v>8</v>
      </c>
      <c r="C34" s="553" t="s">
        <v>2334</v>
      </c>
      <c r="D34" s="538"/>
      <c r="E34" s="554" t="s">
        <v>6890</v>
      </c>
      <c r="F34" s="555" t="s">
        <v>6900</v>
      </c>
      <c r="G34" s="556"/>
      <c r="I34" s="311" t="s">
        <v>4237</v>
      </c>
      <c r="J34" s="315" t="s">
        <v>2252</v>
      </c>
      <c r="K34" s="312" t="s">
        <v>265</v>
      </c>
      <c r="L34" s="316">
        <v>60611</v>
      </c>
      <c r="M34" s="316" t="s">
        <v>568</v>
      </c>
      <c r="N34" s="316" t="s">
        <v>569</v>
      </c>
      <c r="O34" s="313" t="s">
        <v>570</v>
      </c>
      <c r="P34" s="315" t="s">
        <v>537</v>
      </c>
    </row>
    <row r="35" spans="1:16" ht="15">
      <c r="A35" s="552" t="s">
        <v>4236</v>
      </c>
      <c r="B35" s="553">
        <v>8.25</v>
      </c>
      <c r="C35" s="553" t="s">
        <v>261</v>
      </c>
      <c r="D35" s="538"/>
      <c r="E35" s="554" t="s">
        <v>6875</v>
      </c>
      <c r="F35" s="682"/>
      <c r="G35" s="682"/>
      <c r="I35" s="316" t="s">
        <v>4237</v>
      </c>
      <c r="J35" s="312" t="s">
        <v>2271</v>
      </c>
      <c r="K35" s="312" t="s">
        <v>571</v>
      </c>
      <c r="L35" s="316">
        <v>60069</v>
      </c>
      <c r="M35" s="316" t="s">
        <v>572</v>
      </c>
      <c r="N35" s="316" t="s">
        <v>573</v>
      </c>
      <c r="O35" s="313" t="s">
        <v>574</v>
      </c>
      <c r="P35" s="314" t="s">
        <v>537</v>
      </c>
    </row>
    <row r="36" spans="1:16" ht="15">
      <c r="A36" s="552" t="s">
        <v>4237</v>
      </c>
      <c r="B36" s="553">
        <v>7.75</v>
      </c>
      <c r="C36" s="553" t="s">
        <v>5772</v>
      </c>
      <c r="D36" s="538"/>
      <c r="E36" s="554" t="s">
        <v>6876</v>
      </c>
      <c r="F36" s="541" t="s">
        <v>5693</v>
      </c>
      <c r="G36" s="541"/>
      <c r="I36" s="311" t="s">
        <v>4238</v>
      </c>
      <c r="J36" s="315" t="s">
        <v>2267</v>
      </c>
      <c r="K36" s="312" t="s">
        <v>266</v>
      </c>
      <c r="L36" s="311">
        <v>46240</v>
      </c>
      <c r="M36" s="316" t="s">
        <v>575</v>
      </c>
      <c r="N36" s="316" t="s">
        <v>576</v>
      </c>
      <c r="O36" s="313" t="s">
        <v>577</v>
      </c>
      <c r="P36" s="315" t="s">
        <v>478</v>
      </c>
    </row>
    <row r="37" spans="1:16" ht="15">
      <c r="A37" s="552" t="s">
        <v>4238</v>
      </c>
      <c r="B37" s="553">
        <v>7.75</v>
      </c>
      <c r="C37" s="553" t="s">
        <v>2318</v>
      </c>
      <c r="D37" s="538"/>
      <c r="E37" s="554" t="s">
        <v>6877</v>
      </c>
      <c r="F37" s="541" t="s">
        <v>6901</v>
      </c>
      <c r="G37" s="541"/>
      <c r="I37" s="311" t="s">
        <v>4239</v>
      </c>
      <c r="J37" s="315" t="s">
        <v>2244</v>
      </c>
      <c r="K37" s="312" t="s">
        <v>3416</v>
      </c>
      <c r="L37" s="316">
        <v>70809</v>
      </c>
      <c r="M37" s="316" t="s">
        <v>578</v>
      </c>
      <c r="N37" s="316" t="s">
        <v>579</v>
      </c>
      <c r="O37" s="313" t="s">
        <v>580</v>
      </c>
      <c r="P37" s="315" t="s">
        <v>567</v>
      </c>
    </row>
    <row r="38" spans="1:16" ht="15">
      <c r="A38" s="552" t="s">
        <v>4239</v>
      </c>
      <c r="B38" s="553">
        <v>7</v>
      </c>
      <c r="C38" s="553" t="s">
        <v>5912</v>
      </c>
      <c r="D38" s="538"/>
      <c r="E38" s="538"/>
      <c r="F38" s="538"/>
      <c r="G38" s="538"/>
      <c r="I38" s="311" t="s">
        <v>4240</v>
      </c>
      <c r="J38" s="312" t="s">
        <v>2247</v>
      </c>
      <c r="K38" s="312" t="s">
        <v>224</v>
      </c>
      <c r="L38" s="319" t="s">
        <v>1870</v>
      </c>
      <c r="M38" s="311" t="s">
        <v>581</v>
      </c>
      <c r="N38" s="311" t="s">
        <v>582</v>
      </c>
      <c r="O38" s="313" t="s">
        <v>583</v>
      </c>
      <c r="P38" s="314" t="s">
        <v>537</v>
      </c>
    </row>
    <row r="39" spans="1:16" ht="15">
      <c r="A39" s="552" t="s">
        <v>4240</v>
      </c>
      <c r="B39" s="553">
        <v>7.33</v>
      </c>
      <c r="C39" s="553" t="s">
        <v>5857</v>
      </c>
      <c r="D39" s="538"/>
      <c r="E39" s="538"/>
      <c r="F39" s="538"/>
      <c r="G39" s="538"/>
      <c r="I39" s="316" t="s">
        <v>4241</v>
      </c>
      <c r="J39" s="315" t="s">
        <v>2243</v>
      </c>
      <c r="K39" s="315" t="s">
        <v>3188</v>
      </c>
      <c r="L39" s="316">
        <v>21202</v>
      </c>
      <c r="M39" s="316" t="s">
        <v>584</v>
      </c>
      <c r="N39" s="316" t="s">
        <v>585</v>
      </c>
      <c r="O39" s="313" t="s">
        <v>586</v>
      </c>
      <c r="P39" s="315" t="s">
        <v>567</v>
      </c>
    </row>
    <row r="40" spans="1:16" ht="15">
      <c r="A40" s="552" t="s">
        <v>4241</v>
      </c>
      <c r="B40" s="553">
        <v>8.2</v>
      </c>
      <c r="C40" s="553" t="s">
        <v>227</v>
      </c>
      <c r="D40" s="538"/>
      <c r="E40" s="538"/>
      <c r="F40" s="538"/>
      <c r="G40" s="538"/>
      <c r="I40" s="311" t="s">
        <v>4242</v>
      </c>
      <c r="J40" s="315" t="s">
        <v>2246</v>
      </c>
      <c r="K40" s="312" t="s">
        <v>3349</v>
      </c>
      <c r="L40" s="316">
        <v>78009</v>
      </c>
      <c r="M40" s="316" t="s">
        <v>587</v>
      </c>
      <c r="N40" s="316" t="s">
        <v>588</v>
      </c>
      <c r="O40" s="313" t="s">
        <v>589</v>
      </c>
      <c r="P40" s="315" t="s">
        <v>537</v>
      </c>
    </row>
    <row r="41" spans="1:16" ht="15">
      <c r="A41" s="552" t="s">
        <v>4242</v>
      </c>
      <c r="B41" s="553">
        <v>6.66</v>
      </c>
      <c r="C41" s="553" t="s">
        <v>2999</v>
      </c>
      <c r="D41" s="538"/>
      <c r="E41" s="557" t="s">
        <v>6883</v>
      </c>
      <c r="F41" s="538"/>
      <c r="G41" s="538"/>
      <c r="I41" s="311" t="s">
        <v>4242</v>
      </c>
      <c r="J41" s="315" t="s">
        <v>2272</v>
      </c>
      <c r="K41" s="312" t="s">
        <v>590</v>
      </c>
      <c r="L41" s="311">
        <v>48152</v>
      </c>
      <c r="M41" s="316" t="s">
        <v>591</v>
      </c>
      <c r="N41" s="316" t="s">
        <v>592</v>
      </c>
      <c r="O41" s="313" t="s">
        <v>593</v>
      </c>
      <c r="P41" s="315" t="s">
        <v>594</v>
      </c>
    </row>
    <row r="42" spans="1:16" ht="15">
      <c r="A42" s="552" t="s">
        <v>4243</v>
      </c>
      <c r="B42" s="553">
        <v>7.69</v>
      </c>
      <c r="C42" s="553" t="s">
        <v>5926</v>
      </c>
      <c r="D42" s="538"/>
      <c r="E42" s="557"/>
      <c r="F42" s="538"/>
      <c r="G42" s="538"/>
      <c r="I42" s="316" t="s">
        <v>4243</v>
      </c>
      <c r="J42" s="312" t="s">
        <v>2299</v>
      </c>
      <c r="K42" s="312" t="s">
        <v>595</v>
      </c>
      <c r="L42" s="316">
        <v>63131</v>
      </c>
      <c r="M42" s="316" t="s">
        <v>596</v>
      </c>
      <c r="N42" s="316" t="s">
        <v>597</v>
      </c>
      <c r="O42" s="313" t="s">
        <v>598</v>
      </c>
      <c r="P42" s="314" t="s">
        <v>567</v>
      </c>
    </row>
    <row r="43" spans="1:16" ht="15">
      <c r="A43" s="552" t="s">
        <v>4244</v>
      </c>
      <c r="B43" s="553">
        <v>8.66</v>
      </c>
      <c r="C43" s="553" t="s">
        <v>433</v>
      </c>
      <c r="D43" s="538"/>
      <c r="E43" s="539" t="s">
        <v>6884</v>
      </c>
      <c r="F43" s="682" t="s">
        <v>6902</v>
      </c>
      <c r="G43" s="682"/>
      <c r="I43" s="311" t="s">
        <v>4244</v>
      </c>
      <c r="J43" s="315" t="s">
        <v>2264</v>
      </c>
      <c r="K43" s="312" t="s">
        <v>2003</v>
      </c>
      <c r="L43" s="311">
        <v>27410</v>
      </c>
      <c r="M43" s="316" t="s">
        <v>599</v>
      </c>
      <c r="N43" s="316" t="s">
        <v>600</v>
      </c>
      <c r="O43" s="313" t="s">
        <v>601</v>
      </c>
      <c r="P43" s="315" t="s">
        <v>478</v>
      </c>
    </row>
    <row r="44" spans="1:16" ht="15">
      <c r="A44" s="552" t="s">
        <v>4245</v>
      </c>
      <c r="B44" s="553">
        <v>8.25</v>
      </c>
      <c r="C44" s="553" t="s">
        <v>2318</v>
      </c>
      <c r="D44" s="538"/>
      <c r="E44" s="549"/>
      <c r="F44" s="538"/>
      <c r="G44" s="538"/>
      <c r="I44" s="311" t="s">
        <v>4244</v>
      </c>
      <c r="J44" s="312" t="s">
        <v>2250</v>
      </c>
      <c r="K44" s="312" t="s">
        <v>271</v>
      </c>
      <c r="L44" s="311">
        <v>28202</v>
      </c>
      <c r="M44" s="311" t="s">
        <v>602</v>
      </c>
      <c r="N44" s="311" t="s">
        <v>603</v>
      </c>
      <c r="O44" s="313" t="s">
        <v>604</v>
      </c>
      <c r="P44" s="314" t="s">
        <v>478</v>
      </c>
    </row>
    <row r="45" spans="1:16" ht="15">
      <c r="A45" s="552" t="s">
        <v>4246</v>
      </c>
      <c r="B45" s="553">
        <v>9.33</v>
      </c>
      <c r="C45" s="553" t="s">
        <v>7002</v>
      </c>
      <c r="D45" s="538"/>
      <c r="E45" s="548" t="s">
        <v>6887</v>
      </c>
      <c r="F45" s="682" t="s">
        <v>5682</v>
      </c>
      <c r="G45" s="682"/>
      <c r="I45" s="316" t="s">
        <v>4244</v>
      </c>
      <c r="J45" s="312" t="s">
        <v>2288</v>
      </c>
      <c r="K45" s="312" t="s">
        <v>3359</v>
      </c>
      <c r="L45" s="316">
        <v>27612</v>
      </c>
      <c r="M45" s="316" t="s">
        <v>605</v>
      </c>
      <c r="N45" s="316" t="s">
        <v>606</v>
      </c>
      <c r="O45" s="313" t="s">
        <v>607</v>
      </c>
      <c r="P45" s="314" t="s">
        <v>478</v>
      </c>
    </row>
    <row r="46" spans="1:16" ht="15">
      <c r="A46" s="552"/>
      <c r="B46" s="558" t="s">
        <v>6919</v>
      </c>
      <c r="C46" s="553"/>
      <c r="D46" s="538"/>
      <c r="E46" s="549"/>
      <c r="F46" s="538"/>
      <c r="G46" s="538"/>
      <c r="I46" s="316" t="s">
        <v>4245</v>
      </c>
      <c r="J46" s="312" t="s">
        <v>2282</v>
      </c>
      <c r="K46" s="312" t="s">
        <v>275</v>
      </c>
      <c r="L46" s="316">
        <v>68114</v>
      </c>
      <c r="M46" s="316" t="s">
        <v>608</v>
      </c>
      <c r="N46" s="316" t="s">
        <v>609</v>
      </c>
      <c r="O46" s="313" t="s">
        <v>610</v>
      </c>
      <c r="P46" s="314" t="s">
        <v>567</v>
      </c>
    </row>
    <row r="47" spans="1:16" ht="15">
      <c r="A47" s="552"/>
      <c r="B47" s="559" t="s">
        <v>6920</v>
      </c>
      <c r="C47" s="553"/>
      <c r="D47" s="538"/>
      <c r="E47" s="560" t="s">
        <v>6886</v>
      </c>
      <c r="F47" s="682" t="s">
        <v>6903</v>
      </c>
      <c r="G47" s="682"/>
      <c r="I47" s="316" t="s">
        <v>4246</v>
      </c>
      <c r="J47" s="312" t="s">
        <v>2260</v>
      </c>
      <c r="K47" s="312" t="s">
        <v>611</v>
      </c>
      <c r="L47" s="317" t="s">
        <v>612</v>
      </c>
      <c r="M47" s="316" t="s">
        <v>613</v>
      </c>
      <c r="N47" s="316" t="s">
        <v>614</v>
      </c>
      <c r="O47" s="313" t="s">
        <v>615</v>
      </c>
      <c r="P47" s="314" t="s">
        <v>537</v>
      </c>
    </row>
    <row r="48" spans="1:16" ht="15">
      <c r="A48" s="552" t="s">
        <v>4247</v>
      </c>
      <c r="B48" s="553">
        <v>8.25</v>
      </c>
      <c r="C48" s="553" t="s">
        <v>6908</v>
      </c>
      <c r="D48" s="538"/>
      <c r="E48" s="549" t="s">
        <v>6885</v>
      </c>
      <c r="F48" s="682" t="s">
        <v>6904</v>
      </c>
      <c r="G48" s="682"/>
      <c r="I48" s="316" t="s">
        <v>4246</v>
      </c>
      <c r="J48" s="312" t="s">
        <v>2275</v>
      </c>
      <c r="K48" s="312" t="s">
        <v>2064</v>
      </c>
      <c r="L48" s="317" t="s">
        <v>2067</v>
      </c>
      <c r="M48" s="316" t="s">
        <v>616</v>
      </c>
      <c r="N48" s="316" t="s">
        <v>617</v>
      </c>
      <c r="O48" s="313" t="s">
        <v>618</v>
      </c>
      <c r="P48" s="314" t="s">
        <v>478</v>
      </c>
    </row>
    <row r="49" spans="1:16" ht="15">
      <c r="A49" s="552" t="s">
        <v>4248</v>
      </c>
      <c r="B49" s="553">
        <v>7.66</v>
      </c>
      <c r="C49" s="553" t="s">
        <v>6909</v>
      </c>
      <c r="D49" s="538"/>
      <c r="E49" s="538"/>
      <c r="F49" s="538"/>
      <c r="G49" s="538"/>
      <c r="I49" s="316" t="s">
        <v>4247</v>
      </c>
      <c r="J49" s="315" t="s">
        <v>2300</v>
      </c>
      <c r="K49" s="312" t="s">
        <v>235</v>
      </c>
      <c r="L49" s="316">
        <v>89117</v>
      </c>
      <c r="M49" s="316" t="s">
        <v>619</v>
      </c>
      <c r="N49" s="316" t="s">
        <v>620</v>
      </c>
      <c r="O49" s="313" t="s">
        <v>621</v>
      </c>
      <c r="P49" s="314" t="s">
        <v>482</v>
      </c>
    </row>
    <row r="50" spans="1:16" ht="15">
      <c r="A50" s="552"/>
      <c r="B50" s="553"/>
      <c r="C50" s="553"/>
      <c r="D50" s="538"/>
      <c r="E50" s="538"/>
      <c r="F50" s="538"/>
      <c r="G50" s="538"/>
      <c r="I50" s="316" t="s">
        <v>4248</v>
      </c>
      <c r="J50" s="315" t="s">
        <v>2239</v>
      </c>
      <c r="K50" s="315" t="s">
        <v>2139</v>
      </c>
      <c r="L50" s="316">
        <v>44333</v>
      </c>
      <c r="M50" s="316" t="s">
        <v>622</v>
      </c>
      <c r="N50" s="316" t="s">
        <v>623</v>
      </c>
      <c r="O50" s="313" t="s">
        <v>624</v>
      </c>
      <c r="P50" s="315" t="s">
        <v>478</v>
      </c>
    </row>
    <row r="51" spans="1:16" ht="15">
      <c r="A51" s="552" t="s">
        <v>4249</v>
      </c>
      <c r="B51" s="553">
        <v>9.75</v>
      </c>
      <c r="C51" s="553" t="s">
        <v>2318</v>
      </c>
      <c r="D51" s="538"/>
      <c r="E51" s="538"/>
      <c r="F51" s="538"/>
      <c r="G51" s="538"/>
      <c r="I51" s="311" t="s">
        <v>4248</v>
      </c>
      <c r="J51" s="312" t="s">
        <v>2253</v>
      </c>
      <c r="K51" s="312" t="s">
        <v>625</v>
      </c>
      <c r="L51" s="311">
        <v>44122</v>
      </c>
      <c r="M51" s="311" t="s">
        <v>626</v>
      </c>
      <c r="N51" s="311" t="s">
        <v>627</v>
      </c>
      <c r="O51" s="313" t="s">
        <v>628</v>
      </c>
      <c r="P51" s="314" t="s">
        <v>478</v>
      </c>
    </row>
    <row r="52" spans="1:16" ht="15">
      <c r="A52" s="552" t="s">
        <v>4250</v>
      </c>
      <c r="B52" s="553">
        <v>9.93</v>
      </c>
      <c r="C52" s="553" t="s">
        <v>5956</v>
      </c>
      <c r="D52" s="538"/>
      <c r="E52" s="538"/>
      <c r="F52" s="538"/>
      <c r="G52" s="538"/>
      <c r="I52" s="311" t="s">
        <v>4248</v>
      </c>
      <c r="J52" s="312" t="s">
        <v>2255</v>
      </c>
      <c r="K52" s="312" t="s">
        <v>3361</v>
      </c>
      <c r="L52" s="311">
        <v>45440</v>
      </c>
      <c r="M52" s="311" t="s">
        <v>629</v>
      </c>
      <c r="N52" s="311" t="s">
        <v>630</v>
      </c>
      <c r="O52" s="313" t="s">
        <v>2257</v>
      </c>
      <c r="P52" s="314" t="s">
        <v>478</v>
      </c>
    </row>
    <row r="53" spans="1:16" ht="15">
      <c r="A53" s="552" t="s">
        <v>4251</v>
      </c>
      <c r="B53" s="553">
        <v>8</v>
      </c>
      <c r="C53" s="553" t="s">
        <v>6910</v>
      </c>
      <c r="D53" s="538"/>
      <c r="E53" s="538"/>
      <c r="F53" s="538"/>
      <c r="G53" s="538"/>
      <c r="I53" s="316" t="s">
        <v>4249</v>
      </c>
      <c r="J53" s="312" t="s">
        <v>2303</v>
      </c>
      <c r="K53" s="312" t="s">
        <v>2193</v>
      </c>
      <c r="L53" s="316">
        <v>74114</v>
      </c>
      <c r="M53" s="316" t="s">
        <v>631</v>
      </c>
      <c r="N53" s="316" t="s">
        <v>632</v>
      </c>
      <c r="O53" s="313" t="s">
        <v>633</v>
      </c>
      <c r="P53" s="314" t="s">
        <v>567</v>
      </c>
    </row>
    <row r="54" spans="1:16" ht="15">
      <c r="A54" s="552" t="s">
        <v>6911</v>
      </c>
      <c r="B54" s="553">
        <v>7.5</v>
      </c>
      <c r="C54" s="553" t="s">
        <v>6914</v>
      </c>
      <c r="D54" s="538"/>
      <c r="E54" s="683" t="s">
        <v>6891</v>
      </c>
      <c r="F54" s="683"/>
      <c r="G54" s="561"/>
      <c r="I54" s="316" t="s">
        <v>4250</v>
      </c>
      <c r="J54" s="315" t="s">
        <v>2287</v>
      </c>
      <c r="K54" s="312" t="s">
        <v>634</v>
      </c>
      <c r="L54" s="316">
        <v>19087</v>
      </c>
      <c r="M54" s="316" t="s">
        <v>635</v>
      </c>
      <c r="N54" s="316" t="s">
        <v>636</v>
      </c>
      <c r="O54" s="313" t="s">
        <v>637</v>
      </c>
      <c r="P54" s="320" t="s">
        <v>478</v>
      </c>
    </row>
    <row r="55" spans="1:16" ht="15">
      <c r="A55" s="552" t="s">
        <v>6912</v>
      </c>
      <c r="B55" s="553">
        <v>7</v>
      </c>
      <c r="C55" s="553" t="s">
        <v>6915</v>
      </c>
      <c r="D55" s="538"/>
      <c r="E55" s="683" t="s">
        <v>6892</v>
      </c>
      <c r="F55" s="683"/>
      <c r="G55" s="556"/>
      <c r="I55" s="316" t="s">
        <v>4251</v>
      </c>
      <c r="J55" s="315" t="s">
        <v>2286</v>
      </c>
      <c r="K55" s="312" t="s">
        <v>3363</v>
      </c>
      <c r="L55" s="319" t="s">
        <v>638</v>
      </c>
      <c r="M55" s="316" t="s">
        <v>639</v>
      </c>
      <c r="N55" s="316" t="s">
        <v>640</v>
      </c>
      <c r="O55" s="313" t="s">
        <v>641</v>
      </c>
      <c r="P55" s="315" t="s">
        <v>537</v>
      </c>
    </row>
    <row r="56" spans="1:16" ht="15">
      <c r="A56" s="552" t="s">
        <v>6913</v>
      </c>
      <c r="B56" s="553">
        <v>7</v>
      </c>
      <c r="C56" s="553" t="s">
        <v>6916</v>
      </c>
      <c r="D56" s="538"/>
      <c r="E56" s="538"/>
      <c r="F56" s="538"/>
      <c r="G56" s="538"/>
      <c r="I56" s="311" t="s">
        <v>4252</v>
      </c>
      <c r="J56" s="315" t="s">
        <v>2278</v>
      </c>
      <c r="K56" s="312" t="s">
        <v>281</v>
      </c>
      <c r="L56" s="311">
        <v>38119</v>
      </c>
      <c r="M56" s="316" t="s">
        <v>642</v>
      </c>
      <c r="N56" s="316" t="s">
        <v>643</v>
      </c>
      <c r="O56" s="313" t="s">
        <v>644</v>
      </c>
      <c r="P56" s="315" t="s">
        <v>594</v>
      </c>
    </row>
    <row r="57" spans="1:16" ht="15">
      <c r="A57" s="552" t="s">
        <v>4253</v>
      </c>
      <c r="B57" s="553">
        <v>7.89</v>
      </c>
      <c r="C57" s="553" t="s">
        <v>2318</v>
      </c>
      <c r="D57" s="538"/>
      <c r="E57" s="538"/>
      <c r="F57" s="538"/>
      <c r="G57" s="538"/>
      <c r="I57" s="316" t="s">
        <v>4252</v>
      </c>
      <c r="J57" s="312" t="s">
        <v>2268</v>
      </c>
      <c r="K57" s="312" t="s">
        <v>76</v>
      </c>
      <c r="L57" s="317">
        <v>37934</v>
      </c>
      <c r="M57" s="316" t="s">
        <v>645</v>
      </c>
      <c r="N57" s="316" t="s">
        <v>646</v>
      </c>
      <c r="O57" s="313" t="s">
        <v>2269</v>
      </c>
      <c r="P57" s="314" t="s">
        <v>537</v>
      </c>
    </row>
    <row r="58" spans="1:16" ht="15">
      <c r="A58" s="552"/>
      <c r="B58" s="553"/>
      <c r="C58" s="553"/>
      <c r="D58" s="538"/>
      <c r="E58" s="538"/>
      <c r="F58" s="538"/>
      <c r="G58" s="538"/>
      <c r="I58" s="316" t="s">
        <v>4252</v>
      </c>
      <c r="J58" s="312" t="s">
        <v>2280</v>
      </c>
      <c r="K58" s="312" t="s">
        <v>282</v>
      </c>
      <c r="L58" s="316">
        <v>37203</v>
      </c>
      <c r="M58" s="316" t="s">
        <v>647</v>
      </c>
      <c r="N58" s="316" t="s">
        <v>648</v>
      </c>
      <c r="O58" s="313" t="s">
        <v>649</v>
      </c>
      <c r="P58" s="314" t="s">
        <v>537</v>
      </c>
    </row>
    <row r="59" spans="1:16" ht="15">
      <c r="A59" s="552" t="s">
        <v>4254</v>
      </c>
      <c r="B59" s="553">
        <v>8.99</v>
      </c>
      <c r="C59" s="553" t="s">
        <v>6917</v>
      </c>
      <c r="D59" s="538"/>
      <c r="E59" s="538"/>
      <c r="F59" s="538"/>
      <c r="G59" s="538"/>
      <c r="I59" s="316" t="s">
        <v>4253</v>
      </c>
      <c r="J59" s="315" t="s">
        <v>2241</v>
      </c>
      <c r="K59" s="315" t="s">
        <v>283</v>
      </c>
      <c r="L59" s="316">
        <v>78701</v>
      </c>
      <c r="M59" s="316" t="s">
        <v>650</v>
      </c>
      <c r="N59" s="316" t="s">
        <v>651</v>
      </c>
      <c r="O59" s="313" t="s">
        <v>652</v>
      </c>
      <c r="P59" s="315" t="s">
        <v>567</v>
      </c>
    </row>
    <row r="60" spans="1:16" ht="15">
      <c r="A60" s="552" t="s">
        <v>6895</v>
      </c>
      <c r="B60" s="553">
        <v>8.66</v>
      </c>
      <c r="C60" s="553" t="s">
        <v>6898</v>
      </c>
      <c r="D60" s="538"/>
      <c r="E60" s="538"/>
      <c r="F60" s="538"/>
      <c r="G60" s="538"/>
      <c r="I60" s="311" t="s">
        <v>4253</v>
      </c>
      <c r="J60" s="315" t="s">
        <v>2266</v>
      </c>
      <c r="K60" s="312" t="s">
        <v>285</v>
      </c>
      <c r="L60" s="311">
        <v>77024</v>
      </c>
      <c r="M60" s="316" t="s">
        <v>653</v>
      </c>
      <c r="N60" s="316" t="s">
        <v>654</v>
      </c>
      <c r="O60" s="313" t="s">
        <v>655</v>
      </c>
      <c r="P60" s="315" t="s">
        <v>567</v>
      </c>
    </row>
    <row r="61" spans="1:16" ht="15">
      <c r="A61" s="552" t="s">
        <v>6896</v>
      </c>
      <c r="B61" s="553">
        <v>8.66</v>
      </c>
      <c r="C61" s="553" t="s">
        <v>6897</v>
      </c>
      <c r="D61" s="544"/>
      <c r="E61" s="538"/>
      <c r="F61" s="538"/>
      <c r="G61" s="538"/>
      <c r="I61" s="316" t="s">
        <v>4253</v>
      </c>
      <c r="J61" s="315" t="s">
        <v>2293</v>
      </c>
      <c r="K61" s="312" t="s">
        <v>244</v>
      </c>
      <c r="L61" s="316">
        <v>78209</v>
      </c>
      <c r="M61" s="316" t="s">
        <v>656</v>
      </c>
      <c r="N61" s="316" t="s">
        <v>657</v>
      </c>
      <c r="O61" s="313" t="s">
        <v>658</v>
      </c>
      <c r="P61" s="314" t="s">
        <v>567</v>
      </c>
    </row>
    <row r="62" spans="1:16" ht="15">
      <c r="A62" s="552" t="s">
        <v>4256</v>
      </c>
      <c r="B62" s="553">
        <v>7.75</v>
      </c>
      <c r="C62" s="553" t="s">
        <v>6918</v>
      </c>
      <c r="D62" s="544"/>
      <c r="E62" s="538"/>
      <c r="F62" s="538"/>
      <c r="G62" s="538"/>
      <c r="I62" s="311" t="s">
        <v>4253</v>
      </c>
      <c r="J62" s="315" t="s">
        <v>2308</v>
      </c>
      <c r="K62" s="312" t="s">
        <v>151</v>
      </c>
      <c r="L62" s="319">
        <v>77380</v>
      </c>
      <c r="M62" s="311" t="s">
        <v>659</v>
      </c>
      <c r="N62" s="311" t="s">
        <v>660</v>
      </c>
      <c r="O62" s="313" t="s">
        <v>661</v>
      </c>
      <c r="P62" s="314" t="s">
        <v>567</v>
      </c>
    </row>
    <row r="63" spans="9:16" ht="15">
      <c r="I63" s="311" t="s">
        <v>4253</v>
      </c>
      <c r="J63" s="312" t="s">
        <v>2242</v>
      </c>
      <c r="K63" s="312" t="s">
        <v>283</v>
      </c>
      <c r="L63" s="311">
        <v>78758</v>
      </c>
      <c r="M63" s="311" t="s">
        <v>662</v>
      </c>
      <c r="N63" s="311" t="s">
        <v>663</v>
      </c>
      <c r="O63" s="313" t="s">
        <v>664</v>
      </c>
      <c r="P63" s="314" t="s">
        <v>567</v>
      </c>
    </row>
    <row r="64" spans="1:16" ht="15">
      <c r="A64" s="564"/>
      <c r="B64" s="564"/>
      <c r="C64" s="564"/>
      <c r="D64" s="564"/>
      <c r="E64" s="564"/>
      <c r="F64" s="564"/>
      <c r="G64" s="564"/>
      <c r="I64" s="316" t="s">
        <v>4253</v>
      </c>
      <c r="J64" s="312" t="s">
        <v>2265</v>
      </c>
      <c r="K64" s="312" t="s">
        <v>285</v>
      </c>
      <c r="L64" s="317">
        <v>77098</v>
      </c>
      <c r="M64" s="316" t="s">
        <v>665</v>
      </c>
      <c r="N64" s="316" t="s">
        <v>666</v>
      </c>
      <c r="O64" s="313" t="s">
        <v>667</v>
      </c>
      <c r="P64" s="314" t="s">
        <v>567</v>
      </c>
    </row>
    <row r="65" spans="9:16" ht="15">
      <c r="I65" s="316" t="s">
        <v>4254</v>
      </c>
      <c r="J65" s="312" t="s">
        <v>2292</v>
      </c>
      <c r="K65" s="312" t="s">
        <v>1574</v>
      </c>
      <c r="L65" s="316">
        <v>84101</v>
      </c>
      <c r="M65" s="316" t="s">
        <v>668</v>
      </c>
      <c r="N65" s="316" t="s">
        <v>669</v>
      </c>
      <c r="O65" s="313" t="s">
        <v>670</v>
      </c>
      <c r="P65" s="314" t="s">
        <v>482</v>
      </c>
    </row>
    <row r="66" spans="1:16" ht="15">
      <c r="A66" s="678" t="s">
        <v>426</v>
      </c>
      <c r="B66" s="676"/>
      <c r="C66" s="676"/>
      <c r="D66" s="676"/>
      <c r="E66" s="676"/>
      <c r="F66" s="676"/>
      <c r="G66" s="676"/>
      <c r="I66" s="311" t="s">
        <v>4255</v>
      </c>
      <c r="J66" s="312" t="s">
        <v>2291</v>
      </c>
      <c r="K66" s="312" t="s">
        <v>3337</v>
      </c>
      <c r="L66" s="311">
        <v>23235</v>
      </c>
      <c r="M66" s="311" t="s">
        <v>671</v>
      </c>
      <c r="N66" s="311" t="s">
        <v>672</v>
      </c>
      <c r="O66" s="313" t="s">
        <v>673</v>
      </c>
      <c r="P66" s="314" t="s">
        <v>478</v>
      </c>
    </row>
    <row r="67" spans="1:16" ht="15">
      <c r="A67" s="536"/>
      <c r="B67" s="537"/>
      <c r="C67" s="537"/>
      <c r="D67" s="537"/>
      <c r="E67" s="538"/>
      <c r="F67" s="538"/>
      <c r="G67" s="538"/>
      <c r="I67" s="316" t="s">
        <v>4255</v>
      </c>
      <c r="J67" s="315" t="s">
        <v>2304</v>
      </c>
      <c r="K67" s="312" t="s">
        <v>3364</v>
      </c>
      <c r="L67" s="316">
        <v>22102</v>
      </c>
      <c r="M67" s="316" t="s">
        <v>674</v>
      </c>
      <c r="N67" s="316" t="s">
        <v>675</v>
      </c>
      <c r="O67" s="313" t="s">
        <v>676</v>
      </c>
      <c r="P67" s="314" t="s">
        <v>478</v>
      </c>
    </row>
    <row r="68" spans="1:16" ht="15">
      <c r="A68" s="679" t="s">
        <v>6921</v>
      </c>
      <c r="B68" s="676"/>
      <c r="C68" s="676"/>
      <c r="D68" s="676"/>
      <c r="E68" s="676"/>
      <c r="F68" s="676"/>
      <c r="G68" s="676"/>
      <c r="I68" s="311" t="s">
        <v>4256</v>
      </c>
      <c r="J68" s="315" t="s">
        <v>2274</v>
      </c>
      <c r="K68" s="312" t="s">
        <v>7475</v>
      </c>
      <c r="L68" s="311">
        <v>53705</v>
      </c>
      <c r="M68" s="316" t="s">
        <v>677</v>
      </c>
      <c r="N68" s="316" t="s">
        <v>678</v>
      </c>
      <c r="O68" s="313" t="s">
        <v>2276</v>
      </c>
      <c r="P68" s="315" t="s">
        <v>594</v>
      </c>
    </row>
    <row r="69" spans="1:16" ht="15">
      <c r="A69" s="680" t="s">
        <v>6922</v>
      </c>
      <c r="B69" s="676"/>
      <c r="C69" s="676"/>
      <c r="D69" s="676"/>
      <c r="E69" s="676"/>
      <c r="F69" s="676"/>
      <c r="G69" s="676"/>
      <c r="I69" s="316" t="s">
        <v>4256</v>
      </c>
      <c r="J69" s="312" t="s">
        <v>2277</v>
      </c>
      <c r="K69" s="312" t="s">
        <v>388</v>
      </c>
      <c r="L69" s="316">
        <v>53005</v>
      </c>
      <c r="M69" s="316" t="s">
        <v>679</v>
      </c>
      <c r="N69" s="316" t="s">
        <v>680</v>
      </c>
      <c r="O69" s="313" t="s">
        <v>681</v>
      </c>
      <c r="P69" s="314" t="s">
        <v>537</v>
      </c>
    </row>
    <row r="70" spans="1:7" ht="15">
      <c r="A70" s="536"/>
      <c r="B70" s="537"/>
      <c r="C70" s="537"/>
      <c r="D70" s="537"/>
      <c r="E70" s="538"/>
      <c r="F70" s="538"/>
      <c r="G70" s="538"/>
    </row>
    <row r="71" spans="1:7" ht="15">
      <c r="A71" s="679" t="s">
        <v>4766</v>
      </c>
      <c r="B71" s="676"/>
      <c r="C71" s="676"/>
      <c r="D71" s="676"/>
      <c r="E71" s="676"/>
      <c r="F71" s="676"/>
      <c r="G71" s="676"/>
    </row>
    <row r="72" spans="1:7" ht="15">
      <c r="A72" s="681" t="s">
        <v>4767</v>
      </c>
      <c r="B72" s="676"/>
      <c r="C72" s="676"/>
      <c r="D72" s="676"/>
      <c r="E72" s="676"/>
      <c r="F72" s="676"/>
      <c r="G72" s="676"/>
    </row>
    <row r="73" spans="1:7" ht="15">
      <c r="A73" s="536"/>
      <c r="B73" s="537"/>
      <c r="C73" s="537"/>
      <c r="D73" s="537"/>
      <c r="E73" s="538"/>
      <c r="F73" s="538"/>
      <c r="G73" s="538"/>
    </row>
    <row r="74" spans="1:7" ht="15">
      <c r="A74" s="540" t="s">
        <v>6889</v>
      </c>
      <c r="B74" s="692" t="s">
        <v>4773</v>
      </c>
      <c r="C74" s="682"/>
      <c r="D74" s="682"/>
      <c r="E74" s="682"/>
      <c r="F74" s="682"/>
      <c r="G74" s="538"/>
    </row>
    <row r="75" spans="1:7" ht="15">
      <c r="A75" s="542" t="s">
        <v>393</v>
      </c>
      <c r="B75" s="538"/>
      <c r="C75" s="538"/>
      <c r="D75" s="538"/>
      <c r="E75" s="538"/>
      <c r="F75" s="538"/>
      <c r="G75" s="538"/>
    </row>
    <row r="76" spans="1:7" ht="15">
      <c r="A76" s="542"/>
      <c r="B76" s="538"/>
      <c r="C76" s="538"/>
      <c r="D76" s="538"/>
      <c r="E76" s="538"/>
      <c r="F76" s="538"/>
      <c r="G76" s="538"/>
    </row>
    <row r="77" spans="1:7" ht="15">
      <c r="A77" s="675" t="s">
        <v>394</v>
      </c>
      <c r="B77" s="676"/>
      <c r="C77" s="690" t="s">
        <v>4769</v>
      </c>
      <c r="D77" s="691"/>
      <c r="E77" s="691"/>
      <c r="F77" s="538"/>
      <c r="G77" s="538"/>
    </row>
    <row r="78" spans="1:7" ht="15">
      <c r="A78" s="543"/>
      <c r="B78" s="535"/>
      <c r="C78" s="544"/>
      <c r="D78" s="544"/>
      <c r="E78" s="544"/>
      <c r="F78" s="538"/>
      <c r="G78" s="538"/>
    </row>
    <row r="79" spans="1:7" ht="15">
      <c r="A79" s="677" t="s">
        <v>396</v>
      </c>
      <c r="B79" s="676"/>
      <c r="C79" s="682" t="s">
        <v>6905</v>
      </c>
      <c r="D79" s="682"/>
      <c r="E79" s="682"/>
      <c r="F79" s="545" t="s">
        <v>6888</v>
      </c>
      <c r="G79" s="538"/>
    </row>
    <row r="80" spans="1:7" ht="15">
      <c r="A80" s="677" t="s">
        <v>398</v>
      </c>
      <c r="B80" s="676"/>
      <c r="C80" s="682" t="s">
        <v>6905</v>
      </c>
      <c r="D80" s="682"/>
      <c r="E80" s="682"/>
      <c r="F80" s="546" t="s">
        <v>6888</v>
      </c>
      <c r="G80" s="538"/>
    </row>
    <row r="81" spans="1:7" ht="15">
      <c r="A81" s="677" t="s">
        <v>399</v>
      </c>
      <c r="B81" s="676"/>
      <c r="C81" s="682" t="s">
        <v>6905</v>
      </c>
      <c r="D81" s="682"/>
      <c r="E81" s="682"/>
      <c r="F81" s="538"/>
      <c r="G81" s="538"/>
    </row>
    <row r="82" spans="1:7" ht="15">
      <c r="A82" s="685" t="s">
        <v>400</v>
      </c>
      <c r="B82" s="676"/>
      <c r="C82" s="682"/>
      <c r="D82" s="682"/>
      <c r="E82" s="682"/>
      <c r="F82" s="538"/>
      <c r="G82" s="538"/>
    </row>
    <row r="83" spans="1:7" ht="15">
      <c r="A83" s="547"/>
      <c r="B83" s="547"/>
      <c r="C83" s="547"/>
      <c r="D83" s="547"/>
      <c r="E83" s="547"/>
      <c r="F83" s="547"/>
      <c r="G83" s="547"/>
    </row>
    <row r="84" spans="1:7" ht="15">
      <c r="A84" s="684" t="s">
        <v>401</v>
      </c>
      <c r="B84" s="684"/>
      <c r="C84" s="538"/>
      <c r="D84" s="538"/>
      <c r="E84" s="538"/>
      <c r="F84" s="538"/>
      <c r="G84" s="538"/>
    </row>
    <row r="85" spans="1:7" ht="15">
      <c r="A85" s="686" t="s">
        <v>6880</v>
      </c>
      <c r="B85" s="686"/>
      <c r="C85" s="538" t="s">
        <v>6894</v>
      </c>
      <c r="D85" s="538"/>
      <c r="E85" s="688" t="s">
        <v>4768</v>
      </c>
      <c r="F85" s="689"/>
      <c r="G85" s="541" t="s">
        <v>6905</v>
      </c>
    </row>
    <row r="86" spans="1:7" ht="15">
      <c r="A86" s="687" t="s">
        <v>6881</v>
      </c>
      <c r="B86" s="687"/>
      <c r="C86" s="538" t="s">
        <v>6894</v>
      </c>
      <c r="D86" s="538"/>
      <c r="E86" s="683" t="s">
        <v>6878</v>
      </c>
      <c r="F86" s="683"/>
      <c r="G86" s="550"/>
    </row>
    <row r="87" spans="1:7" ht="15">
      <c r="A87" s="687" t="s">
        <v>6882</v>
      </c>
      <c r="B87" s="687"/>
      <c r="C87" s="538" t="s">
        <v>6894</v>
      </c>
      <c r="D87" s="538"/>
      <c r="E87" s="679" t="s">
        <v>6879</v>
      </c>
      <c r="F87" s="679"/>
      <c r="G87" s="550"/>
    </row>
    <row r="88" spans="1:7" ht="15.75" thickBot="1">
      <c r="A88" s="551"/>
      <c r="B88" s="551"/>
      <c r="C88" s="551"/>
      <c r="D88" s="551"/>
      <c r="E88" s="551"/>
      <c r="F88" s="551"/>
      <c r="G88" s="551"/>
    </row>
    <row r="89" spans="1:7" ht="15">
      <c r="A89" s="547"/>
      <c r="B89" s="547"/>
      <c r="C89" s="547"/>
      <c r="D89" s="547"/>
      <c r="E89" s="547"/>
      <c r="F89" s="547"/>
      <c r="G89" s="547"/>
    </row>
    <row r="90" spans="1:7" ht="15">
      <c r="A90" s="552" t="s">
        <v>248</v>
      </c>
      <c r="B90" s="552" t="s">
        <v>406</v>
      </c>
      <c r="C90" s="552" t="s">
        <v>2316</v>
      </c>
      <c r="D90" s="538"/>
      <c r="E90" s="538"/>
      <c r="F90" s="538"/>
      <c r="G90" s="538"/>
    </row>
    <row r="91" spans="1:7" ht="15">
      <c r="A91" s="552" t="s">
        <v>4230</v>
      </c>
      <c r="B91" s="562">
        <v>6</v>
      </c>
      <c r="C91" s="553" t="s">
        <v>5852</v>
      </c>
      <c r="D91" s="538"/>
      <c r="E91" s="538"/>
      <c r="F91" s="538"/>
      <c r="G91" s="538"/>
    </row>
    <row r="92" spans="1:7" ht="15">
      <c r="A92" s="552" t="s">
        <v>4231</v>
      </c>
      <c r="B92" s="562">
        <v>6.29</v>
      </c>
      <c r="C92" s="553" t="s">
        <v>6906</v>
      </c>
      <c r="D92" s="538"/>
      <c r="E92" s="538"/>
      <c r="F92" s="538"/>
      <c r="G92" s="538"/>
    </row>
    <row r="93" spans="1:7" ht="15">
      <c r="A93" s="552" t="s">
        <v>4229</v>
      </c>
      <c r="B93" s="562">
        <v>5</v>
      </c>
      <c r="C93" s="553" t="s">
        <v>2310</v>
      </c>
      <c r="D93" s="538"/>
      <c r="E93" s="538"/>
      <c r="F93" s="538"/>
      <c r="G93" s="538"/>
    </row>
    <row r="94" spans="1:7" ht="15">
      <c r="A94" s="552"/>
      <c r="B94" s="562"/>
      <c r="C94" s="553"/>
      <c r="D94" s="538"/>
      <c r="E94" s="538"/>
      <c r="F94" s="538"/>
      <c r="G94" s="538"/>
    </row>
    <row r="95" spans="1:7" ht="15">
      <c r="A95" s="552" t="s">
        <v>4232</v>
      </c>
      <c r="B95" s="562">
        <v>7.5</v>
      </c>
      <c r="C95" s="553" t="s">
        <v>2324</v>
      </c>
      <c r="D95" s="538"/>
      <c r="E95" s="538"/>
      <c r="F95" s="538"/>
      <c r="G95" s="538"/>
    </row>
    <row r="96" spans="1:7" ht="15">
      <c r="A96" s="552" t="s">
        <v>4233</v>
      </c>
      <c r="B96" s="562">
        <v>6.67</v>
      </c>
      <c r="C96" s="553" t="s">
        <v>7002</v>
      </c>
      <c r="D96" s="538"/>
      <c r="E96" s="538"/>
      <c r="F96" s="538"/>
      <c r="G96" s="538"/>
    </row>
    <row r="97" spans="1:7" ht="15">
      <c r="A97" s="552" t="s">
        <v>4234</v>
      </c>
      <c r="B97" s="562">
        <v>6.75</v>
      </c>
      <c r="C97" s="553" t="s">
        <v>2318</v>
      </c>
      <c r="D97" s="538"/>
      <c r="E97" s="538"/>
      <c r="F97" s="538"/>
      <c r="G97" s="538"/>
    </row>
    <row r="98" spans="1:7" ht="15">
      <c r="A98" s="552"/>
      <c r="B98" s="562"/>
      <c r="C98" s="553"/>
      <c r="D98" s="538"/>
      <c r="E98" s="554" t="s">
        <v>6874</v>
      </c>
      <c r="F98" s="682" t="s">
        <v>6899</v>
      </c>
      <c r="G98" s="682"/>
    </row>
    <row r="99" spans="1:7" ht="15">
      <c r="A99" s="552" t="s">
        <v>4235</v>
      </c>
      <c r="B99" s="562">
        <v>6</v>
      </c>
      <c r="C99" s="553" t="s">
        <v>2334</v>
      </c>
      <c r="D99" s="538"/>
      <c r="E99" s="554" t="s">
        <v>6890</v>
      </c>
      <c r="F99" s="555" t="s">
        <v>6900</v>
      </c>
      <c r="G99" s="556"/>
    </row>
    <row r="100" spans="1:7" ht="15">
      <c r="A100" s="552" t="s">
        <v>4236</v>
      </c>
      <c r="B100" s="562">
        <v>7.5</v>
      </c>
      <c r="C100" s="553" t="s">
        <v>261</v>
      </c>
      <c r="D100" s="538"/>
      <c r="E100" s="554" t="s">
        <v>6875</v>
      </c>
      <c r="F100" s="682"/>
      <c r="G100" s="682"/>
    </row>
    <row r="101" spans="1:7" ht="15">
      <c r="A101" s="552" t="s">
        <v>4237</v>
      </c>
      <c r="B101" s="562">
        <v>6.75</v>
      </c>
      <c r="C101" s="553" t="s">
        <v>5772</v>
      </c>
      <c r="D101" s="538"/>
      <c r="E101" s="554" t="s">
        <v>6876</v>
      </c>
      <c r="F101" s="541" t="s">
        <v>5693</v>
      </c>
      <c r="G101" s="541"/>
    </row>
    <row r="102" spans="1:7" ht="15">
      <c r="A102" s="552" t="s">
        <v>4238</v>
      </c>
      <c r="B102" s="562">
        <v>6.75</v>
      </c>
      <c r="C102" s="553" t="s">
        <v>2318</v>
      </c>
      <c r="D102" s="538"/>
      <c r="E102" s="554" t="s">
        <v>6877</v>
      </c>
      <c r="F102" s="541" t="s">
        <v>6901</v>
      </c>
      <c r="G102" s="541"/>
    </row>
    <row r="103" spans="1:7" ht="15">
      <c r="A103" s="552" t="s">
        <v>4239</v>
      </c>
      <c r="B103" s="562">
        <v>7.5</v>
      </c>
      <c r="C103" s="553" t="s">
        <v>5912</v>
      </c>
      <c r="D103" s="538"/>
      <c r="E103" s="538"/>
      <c r="F103" s="538"/>
      <c r="G103" s="538"/>
    </row>
    <row r="104" spans="1:7" ht="15">
      <c r="A104" s="552" t="s">
        <v>4240</v>
      </c>
      <c r="B104" s="562">
        <v>6</v>
      </c>
      <c r="C104" s="553" t="s">
        <v>5857</v>
      </c>
      <c r="D104" s="538"/>
      <c r="E104" s="538"/>
      <c r="F104" s="538"/>
      <c r="G104" s="538"/>
    </row>
    <row r="105" spans="1:7" ht="15">
      <c r="A105" s="552" t="s">
        <v>4241</v>
      </c>
      <c r="B105" s="562">
        <v>7.33</v>
      </c>
      <c r="C105" s="553" t="s">
        <v>227</v>
      </c>
      <c r="D105" s="538"/>
      <c r="E105" s="538"/>
      <c r="F105" s="538"/>
      <c r="G105" s="538"/>
    </row>
    <row r="106" spans="1:7" ht="15">
      <c r="A106" s="552" t="s">
        <v>4242</v>
      </c>
      <c r="B106" s="562">
        <v>6.66</v>
      </c>
      <c r="C106" s="553" t="s">
        <v>2999</v>
      </c>
      <c r="D106" s="538"/>
      <c r="E106" s="557" t="s">
        <v>6883</v>
      </c>
      <c r="F106" s="538"/>
      <c r="G106" s="538"/>
    </row>
    <row r="107" spans="1:7" ht="15">
      <c r="A107" s="552" t="s">
        <v>4243</v>
      </c>
      <c r="B107" s="562">
        <v>7</v>
      </c>
      <c r="C107" s="553" t="s">
        <v>5926</v>
      </c>
      <c r="D107" s="538"/>
      <c r="E107" s="557"/>
      <c r="F107" s="538"/>
      <c r="G107" s="538"/>
    </row>
    <row r="108" spans="1:7" ht="15">
      <c r="A108" s="552" t="s">
        <v>4244</v>
      </c>
      <c r="B108" s="562">
        <v>6.5</v>
      </c>
      <c r="C108" s="553" t="s">
        <v>433</v>
      </c>
      <c r="D108" s="538"/>
      <c r="E108" s="539" t="s">
        <v>6884</v>
      </c>
      <c r="F108" s="682" t="s">
        <v>6902</v>
      </c>
      <c r="G108" s="682"/>
    </row>
    <row r="109" spans="1:7" ht="15">
      <c r="A109" s="552" t="s">
        <v>4245</v>
      </c>
      <c r="B109" s="562">
        <v>7.5</v>
      </c>
      <c r="C109" s="553" t="s">
        <v>2318</v>
      </c>
      <c r="D109" s="538"/>
      <c r="E109" s="549"/>
      <c r="F109" s="538"/>
      <c r="G109" s="538"/>
    </row>
    <row r="110" spans="1:7" ht="15">
      <c r="A110" s="552" t="s">
        <v>4246</v>
      </c>
      <c r="B110" s="562">
        <v>7.33</v>
      </c>
      <c r="C110" s="553" t="s">
        <v>7002</v>
      </c>
      <c r="D110" s="538"/>
      <c r="E110" s="548" t="s">
        <v>6887</v>
      </c>
      <c r="F110" s="682" t="s">
        <v>5682</v>
      </c>
      <c r="G110" s="682"/>
    </row>
    <row r="111" spans="1:7" ht="15">
      <c r="A111" s="552"/>
      <c r="B111" s="563" t="s">
        <v>4774</v>
      </c>
      <c r="C111" s="553"/>
      <c r="D111" s="538"/>
      <c r="E111" s="548"/>
      <c r="F111" s="544"/>
      <c r="G111" s="544"/>
    </row>
    <row r="112" spans="1:7" ht="15">
      <c r="A112" s="552"/>
      <c r="B112" s="563" t="s">
        <v>4775</v>
      </c>
      <c r="C112" s="553"/>
      <c r="D112" s="538"/>
      <c r="E112" s="548"/>
      <c r="F112" s="544"/>
      <c r="G112" s="544"/>
    </row>
    <row r="113" spans="1:7" ht="15">
      <c r="A113" s="552" t="s">
        <v>4247</v>
      </c>
      <c r="B113" s="562">
        <v>7</v>
      </c>
      <c r="C113" s="553" t="s">
        <v>6908</v>
      </c>
      <c r="D113" s="538"/>
      <c r="E113" s="549"/>
      <c r="F113" s="538"/>
      <c r="G113" s="538"/>
    </row>
    <row r="114" spans="1:7" ht="15">
      <c r="A114" s="552" t="s">
        <v>4248</v>
      </c>
      <c r="B114" s="562" t="s">
        <v>4770</v>
      </c>
      <c r="C114" s="553" t="s">
        <v>6909</v>
      </c>
      <c r="D114" s="538"/>
      <c r="E114" s="560" t="s">
        <v>6886</v>
      </c>
      <c r="F114" s="682" t="s">
        <v>4771</v>
      </c>
      <c r="G114" s="682"/>
    </row>
    <row r="115" spans="1:7" ht="15">
      <c r="A115" s="552"/>
      <c r="B115" s="562"/>
      <c r="C115" s="553"/>
      <c r="D115" s="538"/>
      <c r="E115" s="549"/>
      <c r="F115" s="538"/>
      <c r="G115" s="538"/>
    </row>
    <row r="116" spans="1:7" ht="15">
      <c r="A116" s="552" t="s">
        <v>4249</v>
      </c>
      <c r="B116" s="562">
        <v>8.58</v>
      </c>
      <c r="C116" s="553" t="s">
        <v>2318</v>
      </c>
      <c r="D116" s="538"/>
      <c r="E116" s="549" t="s">
        <v>6885</v>
      </c>
      <c r="F116" s="682" t="s">
        <v>4772</v>
      </c>
      <c r="G116" s="682"/>
    </row>
    <row r="117" spans="1:7" ht="15">
      <c r="A117" s="552" t="s">
        <v>4250</v>
      </c>
      <c r="B117" s="562">
        <v>10.98</v>
      </c>
      <c r="C117" s="553" t="s">
        <v>5956</v>
      </c>
      <c r="D117" s="538"/>
      <c r="E117" s="538"/>
      <c r="F117" s="538"/>
      <c r="G117" s="538"/>
    </row>
    <row r="118" spans="1:7" ht="15">
      <c r="A118" s="552" t="s">
        <v>4251</v>
      </c>
      <c r="B118" s="562">
        <v>8</v>
      </c>
      <c r="C118" s="553" t="s">
        <v>6910</v>
      </c>
      <c r="D118" s="538"/>
      <c r="E118" s="538"/>
      <c r="F118" s="538"/>
      <c r="G118" s="538"/>
    </row>
    <row r="119" spans="1:7" ht="15">
      <c r="A119" s="552" t="s">
        <v>6911</v>
      </c>
      <c r="B119" s="562">
        <v>7</v>
      </c>
      <c r="C119" s="553" t="s">
        <v>6914</v>
      </c>
      <c r="D119" s="538"/>
      <c r="E119" s="538"/>
      <c r="F119" s="538"/>
      <c r="G119" s="538"/>
    </row>
    <row r="120" spans="1:7" ht="15">
      <c r="A120" s="552" t="s">
        <v>6912</v>
      </c>
      <c r="B120" s="562">
        <v>7</v>
      </c>
      <c r="C120" s="553" t="s">
        <v>6915</v>
      </c>
      <c r="D120" s="538"/>
      <c r="E120" s="538"/>
      <c r="F120" s="538"/>
      <c r="G120" s="538"/>
    </row>
    <row r="121" spans="1:7" ht="15">
      <c r="A121" s="552" t="s">
        <v>6913</v>
      </c>
      <c r="B121" s="562">
        <v>7</v>
      </c>
      <c r="C121" s="553" t="s">
        <v>6916</v>
      </c>
      <c r="D121" s="538"/>
      <c r="E121" s="538"/>
      <c r="F121" s="538"/>
      <c r="G121" s="538"/>
    </row>
    <row r="122" spans="1:7" ht="15">
      <c r="A122" s="552" t="s">
        <v>4253</v>
      </c>
      <c r="B122" s="562">
        <v>6.5</v>
      </c>
      <c r="C122" s="553" t="s">
        <v>2318</v>
      </c>
      <c r="D122" s="538"/>
      <c r="E122" s="683" t="s">
        <v>6891</v>
      </c>
      <c r="F122" s="683"/>
      <c r="G122" s="561" t="s">
        <v>6905</v>
      </c>
    </row>
    <row r="123" spans="1:7" ht="15">
      <c r="A123" s="552"/>
      <c r="B123" s="562"/>
      <c r="C123" s="553"/>
      <c r="D123" s="538"/>
      <c r="E123" s="683" t="s">
        <v>6892</v>
      </c>
      <c r="F123" s="683"/>
      <c r="G123" s="556" t="s">
        <v>6905</v>
      </c>
    </row>
    <row r="124" spans="1:7" ht="15">
      <c r="A124" s="552" t="s">
        <v>4254</v>
      </c>
      <c r="B124" s="562">
        <v>10.64</v>
      </c>
      <c r="C124" s="553" t="s">
        <v>6917</v>
      </c>
      <c r="D124" s="538"/>
      <c r="E124" s="538"/>
      <c r="F124" s="538"/>
      <c r="G124" s="538"/>
    </row>
    <row r="125" spans="1:7" ht="15">
      <c r="A125" s="552" t="s">
        <v>6895</v>
      </c>
      <c r="B125" s="562">
        <v>7.49</v>
      </c>
      <c r="C125" s="553" t="s">
        <v>6898</v>
      </c>
      <c r="D125" s="538"/>
      <c r="E125" s="538"/>
      <c r="F125" s="538"/>
      <c r="G125" s="538"/>
    </row>
    <row r="126" spans="1:7" ht="15">
      <c r="A126" s="552" t="s">
        <v>6896</v>
      </c>
      <c r="B126" s="562">
        <v>7.49</v>
      </c>
      <c r="C126" s="553" t="s">
        <v>6897</v>
      </c>
      <c r="D126" s="538"/>
      <c r="E126" s="538"/>
      <c r="F126" s="538"/>
      <c r="G126" s="538"/>
    </row>
    <row r="127" spans="1:7" ht="15">
      <c r="A127" s="552" t="s">
        <v>4256</v>
      </c>
      <c r="B127" s="562">
        <v>6.75</v>
      </c>
      <c r="C127" s="553" t="s">
        <v>6918</v>
      </c>
      <c r="D127" s="538"/>
      <c r="E127" s="538"/>
      <c r="F127" s="538"/>
      <c r="G127" s="538"/>
    </row>
    <row r="131" ht="15.75">
      <c r="A131" s="565">
        <v>41081</v>
      </c>
    </row>
    <row r="132" ht="15.75">
      <c r="A132" s="566"/>
    </row>
    <row r="133" ht="18">
      <c r="A133" s="567" t="s">
        <v>4779</v>
      </c>
    </row>
    <row r="134" ht="15.75">
      <c r="A134" s="566"/>
    </row>
    <row r="136" ht="15.75">
      <c r="A136" s="568" t="s">
        <v>6014</v>
      </c>
    </row>
    <row r="137" ht="15.75">
      <c r="A137" s="567"/>
    </row>
    <row r="138" ht="15.75">
      <c r="A138" s="567"/>
    </row>
    <row r="139" ht="15.75">
      <c r="A139" s="569" t="s">
        <v>4780</v>
      </c>
    </row>
    <row r="140" ht="15.75">
      <c r="A140" s="567"/>
    </row>
    <row r="141" ht="15.75">
      <c r="A141" s="567" t="s">
        <v>4781</v>
      </c>
    </row>
    <row r="142" ht="15.75">
      <c r="A142" s="567" t="s">
        <v>4782</v>
      </c>
    </row>
    <row r="143" ht="15.75">
      <c r="A143" s="566"/>
    </row>
    <row r="144" ht="15.75">
      <c r="A144" s="567" t="s">
        <v>4783</v>
      </c>
    </row>
    <row r="145" ht="15.75">
      <c r="A145" s="570" t="s">
        <v>4784</v>
      </c>
    </row>
    <row r="146" ht="15.75">
      <c r="A146" s="566"/>
    </row>
    <row r="147" ht="15.75">
      <c r="A147" s="567" t="s">
        <v>4785</v>
      </c>
    </row>
    <row r="148" ht="15.75">
      <c r="A148" s="566"/>
    </row>
    <row r="149" ht="15.75">
      <c r="A149" s="566"/>
    </row>
    <row r="150" ht="15.75">
      <c r="A150" s="567" t="s">
        <v>4786</v>
      </c>
    </row>
    <row r="151" ht="15.75">
      <c r="A151" s="571" t="s">
        <v>4787</v>
      </c>
    </row>
    <row r="152" ht="18.75">
      <c r="A152" s="571" t="s">
        <v>4788</v>
      </c>
    </row>
    <row r="153" ht="15.75">
      <c r="A153" s="571" t="s">
        <v>4789</v>
      </c>
    </row>
    <row r="154" ht="15.75">
      <c r="A154" s="571" t="s">
        <v>4790</v>
      </c>
    </row>
    <row r="155" ht="15.75">
      <c r="A155" s="571" t="s">
        <v>4791</v>
      </c>
    </row>
    <row r="156" ht="15.75">
      <c r="A156" s="571" t="s">
        <v>4792</v>
      </c>
    </row>
    <row r="157" ht="15.75">
      <c r="A157" s="571" t="s">
        <v>4793</v>
      </c>
    </row>
    <row r="158" ht="15.75">
      <c r="A158" s="566"/>
    </row>
    <row r="159" ht="15.75">
      <c r="A159" s="567" t="s">
        <v>4794</v>
      </c>
    </row>
  </sheetData>
  <sheetProtection/>
  <mergeCells count="63">
    <mergeCell ref="A68:G68"/>
    <mergeCell ref="A69:G69"/>
    <mergeCell ref="A72:G72"/>
    <mergeCell ref="A19:B19"/>
    <mergeCell ref="F43:G43"/>
    <mergeCell ref="F33:G33"/>
    <mergeCell ref="F35:G35"/>
    <mergeCell ref="E54:F54"/>
    <mergeCell ref="A71:G71"/>
    <mergeCell ref="A20:B20"/>
    <mergeCell ref="A16:B16"/>
    <mergeCell ref="C16:E16"/>
    <mergeCell ref="C17:E17"/>
    <mergeCell ref="E20:F20"/>
    <mergeCell ref="A66:G66"/>
    <mergeCell ref="A17:B17"/>
    <mergeCell ref="A22:B22"/>
    <mergeCell ref="A21:B21"/>
    <mergeCell ref="E21:F21"/>
    <mergeCell ref="E55:F55"/>
    <mergeCell ref="I4:P4"/>
    <mergeCell ref="C77:E77"/>
    <mergeCell ref="B74:F74"/>
    <mergeCell ref="A77:B77"/>
    <mergeCell ref="F45:G45"/>
    <mergeCell ref="E22:F22"/>
    <mergeCell ref="F48:G48"/>
    <mergeCell ref="F47:G47"/>
    <mergeCell ref="C12:E12"/>
    <mergeCell ref="B9:F9"/>
    <mergeCell ref="A87:B87"/>
    <mergeCell ref="E85:F85"/>
    <mergeCell ref="F108:G108"/>
    <mergeCell ref="F98:G98"/>
    <mergeCell ref="F100:G100"/>
    <mergeCell ref="A86:B86"/>
    <mergeCell ref="A84:B84"/>
    <mergeCell ref="A82:B82"/>
    <mergeCell ref="A85:B85"/>
    <mergeCell ref="C79:E79"/>
    <mergeCell ref="A81:B81"/>
    <mergeCell ref="A80:B80"/>
    <mergeCell ref="C80:E80"/>
    <mergeCell ref="C81:E81"/>
    <mergeCell ref="C82:E82"/>
    <mergeCell ref="A79:B79"/>
    <mergeCell ref="E123:F123"/>
    <mergeCell ref="E86:F86"/>
    <mergeCell ref="F116:G116"/>
    <mergeCell ref="F114:G114"/>
    <mergeCell ref="E122:F122"/>
    <mergeCell ref="F110:G110"/>
    <mergeCell ref="E87:F87"/>
    <mergeCell ref="A12:B12"/>
    <mergeCell ref="A15:B15"/>
    <mergeCell ref="A1:G1"/>
    <mergeCell ref="A3:G3"/>
    <mergeCell ref="A4:G4"/>
    <mergeCell ref="A6:G6"/>
    <mergeCell ref="A7:G7"/>
    <mergeCell ref="A14:B14"/>
    <mergeCell ref="C14:E14"/>
    <mergeCell ref="C15:E15"/>
  </mergeCells>
  <hyperlinks>
    <hyperlink ref="F34" r:id="rId1" display="Summer@quintessentialwines.com"/>
    <hyperlink ref="F99" r:id="rId2" display="Summer@quintessentialwines.com"/>
    <hyperlink ref="O39" r:id="rId3" display="baltimore@flemingssteakhouse.com"/>
    <hyperlink ref="O63" r:id="rId4" display="TheDomain@flemingssteakhouse.com"/>
  </hyperlinks>
  <printOptions/>
  <pageMargins left="0.75" right="0.75" top="1" bottom="1" header="0.5" footer="0.5"/>
  <pageSetup horizontalDpi="1200" verticalDpi="1200" orientation="portrait" r:id="rId6"/>
  <drawing r:id="rId5"/>
</worksheet>
</file>

<file path=xl/worksheets/sheet9.xml><?xml version="1.0" encoding="utf-8"?>
<worksheet xmlns="http://schemas.openxmlformats.org/spreadsheetml/2006/main" xmlns:r="http://schemas.openxmlformats.org/officeDocument/2006/relationships">
  <sheetPr>
    <tabColor rgb="FF00B0F0"/>
  </sheetPr>
  <dimension ref="A1:Y199"/>
  <sheetViews>
    <sheetView zoomScale="85" zoomScaleNormal="85" zoomScalePageLayoutView="0" workbookViewId="0" topLeftCell="A1">
      <pane xSplit="1" ySplit="9" topLeftCell="B140" activePane="bottomRight" state="frozen"/>
      <selection pane="topLeft" activeCell="A1" sqref="A1"/>
      <selection pane="topRight" activeCell="B1" sqref="B1"/>
      <selection pane="bottomLeft" activeCell="A10" sqref="A10"/>
      <selection pane="bottomRight" activeCell="B64" sqref="B64"/>
    </sheetView>
  </sheetViews>
  <sheetFormatPr defaultColWidth="9.140625" defaultRowHeight="15"/>
  <cols>
    <col min="1" max="1" width="5.7109375" style="84" customWidth="1"/>
    <col min="2" max="2" width="33.7109375" style="84" customWidth="1"/>
    <col min="3" max="3" width="30.7109375" style="84" customWidth="1"/>
    <col min="4" max="4" width="29.00390625" style="84" customWidth="1"/>
    <col min="5" max="5" width="9.421875" style="84" customWidth="1"/>
    <col min="6" max="6" width="7.421875" style="84" customWidth="1"/>
    <col min="7" max="7" width="22.140625" style="84" bestFit="1" customWidth="1"/>
    <col min="8" max="8" width="22.140625" style="84" customWidth="1"/>
    <col min="9" max="9" width="18.00390625" style="84" customWidth="1"/>
    <col min="10" max="10" width="11.7109375" style="138" customWidth="1"/>
    <col min="11" max="11" width="30.421875" style="139" customWidth="1"/>
    <col min="12" max="16384" width="9.140625" style="84" customWidth="1"/>
  </cols>
  <sheetData>
    <row r="1" spans="1:11" ht="15.75">
      <c r="A1" s="79" t="s">
        <v>5691</v>
      </c>
      <c r="B1" s="696"/>
      <c r="C1" s="696"/>
      <c r="D1" s="696"/>
      <c r="E1" s="80"/>
      <c r="F1" s="80"/>
      <c r="G1" s="80"/>
      <c r="H1" s="80"/>
      <c r="I1" s="81"/>
      <c r="J1" s="82"/>
      <c r="K1" s="83" t="s">
        <v>2311</v>
      </c>
    </row>
    <row r="2" spans="1:11" ht="13.5">
      <c r="A2" s="85"/>
      <c r="B2" s="86"/>
      <c r="C2" s="86"/>
      <c r="D2" s="86"/>
      <c r="E2" s="87"/>
      <c r="F2" s="87"/>
      <c r="G2" s="87"/>
      <c r="H2" s="87"/>
      <c r="I2" s="88"/>
      <c r="J2" s="89"/>
      <c r="K2" s="90" t="s">
        <v>5692</v>
      </c>
    </row>
    <row r="3" spans="1:11" ht="13.5">
      <c r="A3" s="85"/>
      <c r="B3" s="697"/>
      <c r="C3" s="697"/>
      <c r="D3" s="86"/>
      <c r="E3" s="87"/>
      <c r="F3" s="87"/>
      <c r="G3" s="87"/>
      <c r="H3" s="87"/>
      <c r="I3" s="88"/>
      <c r="J3" s="89"/>
      <c r="K3" s="91" t="s">
        <v>5693</v>
      </c>
    </row>
    <row r="4" spans="1:11" ht="13.5">
      <c r="A4" s="85"/>
      <c r="B4" s="86"/>
      <c r="C4" s="86"/>
      <c r="D4" s="86"/>
      <c r="E4" s="87"/>
      <c r="F4" s="87"/>
      <c r="G4" s="87"/>
      <c r="H4" s="87"/>
      <c r="I4" s="88"/>
      <c r="J4" s="89"/>
      <c r="K4" s="92" t="s">
        <v>2312</v>
      </c>
    </row>
    <row r="5" spans="1:11" ht="15">
      <c r="A5" s="85"/>
      <c r="B5" s="88"/>
      <c r="C5" s="93" t="s">
        <v>5694</v>
      </c>
      <c r="D5" s="150">
        <v>40817</v>
      </c>
      <c r="E5" s="87"/>
      <c r="F5" s="87"/>
      <c r="G5" s="87"/>
      <c r="H5" s="87"/>
      <c r="I5" s="88"/>
      <c r="J5" s="89"/>
      <c r="K5" s="91"/>
    </row>
    <row r="6" spans="1:11" ht="16.5" customHeight="1">
      <c r="A6" s="85"/>
      <c r="B6" s="86"/>
      <c r="C6" s="87"/>
      <c r="D6" s="94"/>
      <c r="E6" s="87"/>
      <c r="F6" s="87"/>
      <c r="G6" s="87"/>
      <c r="H6" s="87"/>
      <c r="I6" s="88"/>
      <c r="J6" s="89"/>
      <c r="K6" s="91"/>
    </row>
    <row r="7" spans="1:11" ht="26.25" customHeight="1">
      <c r="A7" s="85"/>
      <c r="B7" s="95" t="s">
        <v>5695</v>
      </c>
      <c r="C7" s="96" t="s">
        <v>5696</v>
      </c>
      <c r="D7" s="97" t="s">
        <v>5697</v>
      </c>
      <c r="E7" s="87"/>
      <c r="F7" s="87"/>
      <c r="G7" s="698" t="s">
        <v>5698</v>
      </c>
      <c r="H7" s="698"/>
      <c r="I7" s="98" t="s">
        <v>5699</v>
      </c>
      <c r="J7" s="99" t="s">
        <v>5700</v>
      </c>
      <c r="K7" s="100"/>
    </row>
    <row r="8" spans="1:11" ht="15.75" customHeight="1">
      <c r="A8" s="101"/>
      <c r="B8" s="102" t="s">
        <v>5701</v>
      </c>
      <c r="C8" s="103"/>
      <c r="D8" s="104"/>
      <c r="E8" s="103"/>
      <c r="F8" s="103"/>
      <c r="G8" s="103"/>
      <c r="H8" s="103"/>
      <c r="I8" s="105"/>
      <c r="J8" s="106"/>
      <c r="K8" s="107"/>
    </row>
    <row r="9" spans="1:11" ht="13.5">
      <c r="A9" s="108"/>
      <c r="B9" s="109" t="s">
        <v>5702</v>
      </c>
      <c r="C9" s="109" t="s">
        <v>5675</v>
      </c>
      <c r="D9" s="109" t="s">
        <v>249</v>
      </c>
      <c r="E9" s="109" t="s">
        <v>248</v>
      </c>
      <c r="F9" s="109" t="s">
        <v>5676</v>
      </c>
      <c r="G9" s="109" t="s">
        <v>5703</v>
      </c>
      <c r="H9" s="109" t="s">
        <v>5704</v>
      </c>
      <c r="I9" s="109" t="s">
        <v>4278</v>
      </c>
      <c r="J9" s="110" t="s">
        <v>5705</v>
      </c>
      <c r="K9" s="109" t="s">
        <v>4225</v>
      </c>
    </row>
    <row r="10" spans="1:11" ht="15" customHeight="1">
      <c r="A10" s="111">
        <v>1</v>
      </c>
      <c r="B10" s="112" t="s">
        <v>5706</v>
      </c>
      <c r="C10" s="113" t="s">
        <v>5707</v>
      </c>
      <c r="D10" s="114" t="s">
        <v>5708</v>
      </c>
      <c r="E10" s="114" t="s">
        <v>4231</v>
      </c>
      <c r="F10" s="114">
        <v>85251</v>
      </c>
      <c r="G10" s="115" t="s">
        <v>2318</v>
      </c>
      <c r="H10" s="115" t="s">
        <v>2319</v>
      </c>
      <c r="I10" s="116" t="s">
        <v>5709</v>
      </c>
      <c r="J10" s="117">
        <v>5</v>
      </c>
      <c r="K10" s="693" t="s">
        <v>5710</v>
      </c>
    </row>
    <row r="11" spans="1:11" ht="15" customHeight="1">
      <c r="A11" s="111">
        <v>2</v>
      </c>
      <c r="B11" s="112" t="s">
        <v>5711</v>
      </c>
      <c r="C11" s="118" t="s">
        <v>5712</v>
      </c>
      <c r="D11" s="114" t="s">
        <v>352</v>
      </c>
      <c r="E11" s="114" t="s">
        <v>4229</v>
      </c>
      <c r="F11" s="114">
        <v>94109</v>
      </c>
      <c r="G11" s="115" t="s">
        <v>2310</v>
      </c>
      <c r="H11" s="115" t="s">
        <v>5713</v>
      </c>
      <c r="I11" s="116" t="s">
        <v>5683</v>
      </c>
      <c r="J11" s="117">
        <v>5</v>
      </c>
      <c r="K11" s="694"/>
    </row>
    <row r="12" spans="1:11" ht="15" customHeight="1">
      <c r="A12" s="119">
        <v>3</v>
      </c>
      <c r="B12" s="112" t="s">
        <v>5714</v>
      </c>
      <c r="C12" s="118" t="s">
        <v>5715</v>
      </c>
      <c r="D12" s="114" t="s">
        <v>3468</v>
      </c>
      <c r="E12" s="114" t="s">
        <v>4229</v>
      </c>
      <c r="F12" s="114">
        <v>95014</v>
      </c>
      <c r="G12" s="115" t="s">
        <v>2310</v>
      </c>
      <c r="H12" s="115" t="s">
        <v>5713</v>
      </c>
      <c r="I12" s="116" t="s">
        <v>5683</v>
      </c>
      <c r="J12" s="117">
        <v>5</v>
      </c>
      <c r="K12" s="695"/>
    </row>
    <row r="13" spans="1:11" ht="15" customHeight="1">
      <c r="A13" s="119">
        <v>4</v>
      </c>
      <c r="B13" s="112" t="s">
        <v>5716</v>
      </c>
      <c r="C13" s="118" t="s">
        <v>5717</v>
      </c>
      <c r="D13" s="114" t="s">
        <v>352</v>
      </c>
      <c r="E13" s="114" t="s">
        <v>4229</v>
      </c>
      <c r="F13" s="114">
        <v>94105</v>
      </c>
      <c r="G13" s="115" t="s">
        <v>2310</v>
      </c>
      <c r="H13" s="115" t="s">
        <v>5713</v>
      </c>
      <c r="I13" s="116" t="s">
        <v>5683</v>
      </c>
      <c r="J13" s="117">
        <v>5</v>
      </c>
      <c r="K13" s="693" t="s">
        <v>5718</v>
      </c>
    </row>
    <row r="14" spans="1:11" ht="15" customHeight="1">
      <c r="A14" s="119">
        <v>5</v>
      </c>
      <c r="B14" s="112" t="s">
        <v>5719</v>
      </c>
      <c r="C14" s="118" t="s">
        <v>5720</v>
      </c>
      <c r="D14" s="114" t="s">
        <v>352</v>
      </c>
      <c r="E14" s="114" t="s">
        <v>4229</v>
      </c>
      <c r="F14" s="114">
        <v>94102</v>
      </c>
      <c r="G14" s="115" t="s">
        <v>2310</v>
      </c>
      <c r="H14" s="115" t="s">
        <v>5713</v>
      </c>
      <c r="I14" s="116" t="s">
        <v>5683</v>
      </c>
      <c r="J14" s="117">
        <v>5</v>
      </c>
      <c r="K14" s="694"/>
    </row>
    <row r="15" spans="1:11" ht="15" customHeight="1">
      <c r="A15" s="119">
        <v>6</v>
      </c>
      <c r="B15" s="112" t="s">
        <v>5721</v>
      </c>
      <c r="C15" s="118" t="s">
        <v>5722</v>
      </c>
      <c r="D15" s="114" t="s">
        <v>252</v>
      </c>
      <c r="E15" s="114" t="s">
        <v>4229</v>
      </c>
      <c r="F15" s="114">
        <v>90024</v>
      </c>
      <c r="G15" s="115" t="s">
        <v>2310</v>
      </c>
      <c r="H15" s="115" t="s">
        <v>5713</v>
      </c>
      <c r="I15" s="116" t="s">
        <v>5683</v>
      </c>
      <c r="J15" s="117">
        <v>5</v>
      </c>
      <c r="K15" s="694"/>
    </row>
    <row r="16" spans="1:11" ht="15" customHeight="1">
      <c r="A16" s="111">
        <v>7</v>
      </c>
      <c r="B16" s="112" t="s">
        <v>5723</v>
      </c>
      <c r="C16" s="118" t="s">
        <v>5724</v>
      </c>
      <c r="D16" s="114" t="s">
        <v>348</v>
      </c>
      <c r="E16" s="114" t="s">
        <v>4229</v>
      </c>
      <c r="F16" s="114">
        <v>92101</v>
      </c>
      <c r="G16" s="115" t="s">
        <v>2310</v>
      </c>
      <c r="H16" s="115" t="s">
        <v>5713</v>
      </c>
      <c r="I16" s="116" t="s">
        <v>5683</v>
      </c>
      <c r="J16" s="117">
        <v>5</v>
      </c>
      <c r="K16" s="694"/>
    </row>
    <row r="17" spans="1:11" ht="15" customHeight="1">
      <c r="A17" s="119">
        <v>8</v>
      </c>
      <c r="B17" s="112" t="s">
        <v>5725</v>
      </c>
      <c r="C17" s="118" t="s">
        <v>5726</v>
      </c>
      <c r="D17" s="114" t="s">
        <v>352</v>
      </c>
      <c r="E17" s="114" t="s">
        <v>4229</v>
      </c>
      <c r="F17" s="114">
        <v>94108</v>
      </c>
      <c r="G17" s="115" t="s">
        <v>2310</v>
      </c>
      <c r="H17" s="115" t="s">
        <v>5713</v>
      </c>
      <c r="I17" s="116" t="s">
        <v>5683</v>
      </c>
      <c r="J17" s="117">
        <v>5</v>
      </c>
      <c r="K17" s="694"/>
    </row>
    <row r="18" spans="1:11" ht="15" customHeight="1">
      <c r="A18" s="111">
        <v>9</v>
      </c>
      <c r="B18" s="112" t="s">
        <v>5727</v>
      </c>
      <c r="C18" s="118" t="s">
        <v>5728</v>
      </c>
      <c r="D18" s="114" t="s">
        <v>352</v>
      </c>
      <c r="E18" s="114" t="s">
        <v>4229</v>
      </c>
      <c r="F18" s="114">
        <v>94102</v>
      </c>
      <c r="G18" s="115" t="s">
        <v>2310</v>
      </c>
      <c r="H18" s="115" t="s">
        <v>5713</v>
      </c>
      <c r="I18" s="116" t="s">
        <v>5683</v>
      </c>
      <c r="J18" s="117">
        <v>5</v>
      </c>
      <c r="K18" s="694"/>
    </row>
    <row r="19" spans="1:11" ht="15" customHeight="1">
      <c r="A19" s="111">
        <v>10</v>
      </c>
      <c r="B19" s="112" t="s">
        <v>5729</v>
      </c>
      <c r="C19" s="118" t="s">
        <v>5730</v>
      </c>
      <c r="D19" s="114" t="s">
        <v>352</v>
      </c>
      <c r="E19" s="114" t="s">
        <v>4229</v>
      </c>
      <c r="F19" s="114">
        <v>94102</v>
      </c>
      <c r="G19" s="115" t="s">
        <v>2310</v>
      </c>
      <c r="H19" s="115" t="s">
        <v>5713</v>
      </c>
      <c r="I19" s="116" t="s">
        <v>5683</v>
      </c>
      <c r="J19" s="117">
        <v>5</v>
      </c>
      <c r="K19" s="694"/>
    </row>
    <row r="20" spans="1:11" ht="15" customHeight="1">
      <c r="A20" s="111">
        <v>11</v>
      </c>
      <c r="B20" s="112" t="s">
        <v>5731</v>
      </c>
      <c r="C20" s="118" t="s">
        <v>5732</v>
      </c>
      <c r="D20" s="114" t="s">
        <v>5733</v>
      </c>
      <c r="E20" s="114" t="s">
        <v>5734</v>
      </c>
      <c r="F20" s="114">
        <v>94133</v>
      </c>
      <c r="G20" s="115" t="s">
        <v>2310</v>
      </c>
      <c r="H20" s="115" t="s">
        <v>5713</v>
      </c>
      <c r="I20" s="116" t="s">
        <v>5683</v>
      </c>
      <c r="J20" s="117">
        <v>5</v>
      </c>
      <c r="K20" s="694"/>
    </row>
    <row r="21" spans="1:11" ht="15" customHeight="1">
      <c r="A21" s="111">
        <v>12</v>
      </c>
      <c r="B21" s="112" t="s">
        <v>5735</v>
      </c>
      <c r="C21" s="118" t="s">
        <v>5736</v>
      </c>
      <c r="D21" s="114" t="s">
        <v>352</v>
      </c>
      <c r="E21" s="114" t="s">
        <v>5737</v>
      </c>
      <c r="F21" s="114">
        <v>94108</v>
      </c>
      <c r="G21" s="115" t="s">
        <v>2310</v>
      </c>
      <c r="H21" s="115" t="s">
        <v>5713</v>
      </c>
      <c r="I21" s="116" t="s">
        <v>5683</v>
      </c>
      <c r="J21" s="117">
        <v>5</v>
      </c>
      <c r="K21" s="694"/>
    </row>
    <row r="22" spans="1:11" ht="15" customHeight="1">
      <c r="A22" s="111">
        <v>13</v>
      </c>
      <c r="B22" s="112" t="s">
        <v>5738</v>
      </c>
      <c r="C22" s="118" t="s">
        <v>5739</v>
      </c>
      <c r="D22" s="114" t="s">
        <v>256</v>
      </c>
      <c r="E22" s="114" t="s">
        <v>4232</v>
      </c>
      <c r="F22" s="114">
        <v>80202</v>
      </c>
      <c r="G22" s="115" t="s">
        <v>2324</v>
      </c>
      <c r="H22" s="115" t="s">
        <v>2319</v>
      </c>
      <c r="I22" s="116" t="s">
        <v>5709</v>
      </c>
      <c r="J22" s="117">
        <v>5</v>
      </c>
      <c r="K22" s="694"/>
    </row>
    <row r="23" spans="1:11" s="121" customFormat="1" ht="15" customHeight="1">
      <c r="A23" s="111">
        <v>14</v>
      </c>
      <c r="B23" s="112" t="s">
        <v>5740</v>
      </c>
      <c r="C23" s="118" t="s">
        <v>5741</v>
      </c>
      <c r="D23" s="114" t="s">
        <v>5742</v>
      </c>
      <c r="E23" s="114" t="s">
        <v>4232</v>
      </c>
      <c r="F23" s="114">
        <v>81611</v>
      </c>
      <c r="G23" s="115" t="s">
        <v>2324</v>
      </c>
      <c r="H23" s="115" t="s">
        <v>2319</v>
      </c>
      <c r="I23" s="116" t="s">
        <v>5709</v>
      </c>
      <c r="J23" s="117">
        <v>5</v>
      </c>
      <c r="K23" s="694"/>
    </row>
    <row r="24" spans="1:11" ht="15" customHeight="1">
      <c r="A24" s="111">
        <v>15</v>
      </c>
      <c r="B24" s="112" t="s">
        <v>5743</v>
      </c>
      <c r="C24" s="113" t="s">
        <v>5744</v>
      </c>
      <c r="D24" s="114" t="s">
        <v>257</v>
      </c>
      <c r="E24" s="114" t="s">
        <v>4262</v>
      </c>
      <c r="F24" s="114">
        <v>20001</v>
      </c>
      <c r="G24" s="115" t="s">
        <v>227</v>
      </c>
      <c r="H24" s="115" t="s">
        <v>5672</v>
      </c>
      <c r="I24" s="116" t="s">
        <v>5745</v>
      </c>
      <c r="J24" s="117">
        <v>5</v>
      </c>
      <c r="K24" s="695"/>
    </row>
    <row r="25" spans="1:11" ht="15" customHeight="1">
      <c r="A25" s="111">
        <v>16</v>
      </c>
      <c r="B25" s="112" t="s">
        <v>5746</v>
      </c>
      <c r="C25" s="122" t="s">
        <v>5747</v>
      </c>
      <c r="D25" s="114" t="s">
        <v>257</v>
      </c>
      <c r="E25" s="114" t="s">
        <v>4262</v>
      </c>
      <c r="F25" s="114">
        <v>20002</v>
      </c>
      <c r="G25" s="115" t="s">
        <v>227</v>
      </c>
      <c r="H25" s="115" t="s">
        <v>5672</v>
      </c>
      <c r="I25" s="116" t="s">
        <v>5745</v>
      </c>
      <c r="J25" s="117">
        <v>5</v>
      </c>
      <c r="K25" s="120"/>
    </row>
    <row r="26" spans="1:25" ht="15" customHeight="1">
      <c r="A26" s="111">
        <v>17</v>
      </c>
      <c r="B26" s="112" t="s">
        <v>5748</v>
      </c>
      <c r="C26" s="118" t="s">
        <v>5749</v>
      </c>
      <c r="D26" s="114" t="s">
        <v>257</v>
      </c>
      <c r="E26" s="114" t="s">
        <v>4262</v>
      </c>
      <c r="F26" s="114">
        <v>20036</v>
      </c>
      <c r="G26" s="115" t="s">
        <v>227</v>
      </c>
      <c r="H26" s="115" t="s">
        <v>5672</v>
      </c>
      <c r="I26" s="116" t="s">
        <v>5745</v>
      </c>
      <c r="J26" s="117">
        <v>5</v>
      </c>
      <c r="K26" s="120"/>
      <c r="L26" s="121"/>
      <c r="M26" s="121"/>
      <c r="N26" s="121"/>
      <c r="O26" s="121"/>
      <c r="P26" s="121"/>
      <c r="Q26" s="121"/>
      <c r="R26" s="121"/>
      <c r="S26" s="121"/>
      <c r="T26" s="121"/>
      <c r="U26" s="121"/>
      <c r="V26" s="121"/>
      <c r="W26" s="121"/>
      <c r="X26" s="121"/>
      <c r="Y26" s="121"/>
    </row>
    <row r="27" spans="1:11" ht="15" customHeight="1">
      <c r="A27" s="111">
        <v>18</v>
      </c>
      <c r="B27" s="112" t="s">
        <v>5750</v>
      </c>
      <c r="C27" s="118" t="s">
        <v>5751</v>
      </c>
      <c r="D27" s="114" t="s">
        <v>257</v>
      </c>
      <c r="E27" s="114" t="s">
        <v>4262</v>
      </c>
      <c r="F27" s="114">
        <v>20004</v>
      </c>
      <c r="G27" s="115" t="s">
        <v>227</v>
      </c>
      <c r="H27" s="115" t="s">
        <v>5672</v>
      </c>
      <c r="I27" s="116" t="s">
        <v>5745</v>
      </c>
      <c r="J27" s="117">
        <v>5</v>
      </c>
      <c r="K27" s="120"/>
    </row>
    <row r="28" spans="1:11" ht="15" customHeight="1">
      <c r="A28" s="111">
        <v>19</v>
      </c>
      <c r="B28" s="112" t="s">
        <v>5752</v>
      </c>
      <c r="C28" s="118" t="s">
        <v>5753</v>
      </c>
      <c r="D28" s="114" t="s">
        <v>5754</v>
      </c>
      <c r="E28" s="114" t="s">
        <v>5755</v>
      </c>
      <c r="F28" s="114">
        <v>20036</v>
      </c>
      <c r="G28" s="115" t="s">
        <v>227</v>
      </c>
      <c r="H28" s="115" t="s">
        <v>5672</v>
      </c>
      <c r="I28" s="116" t="s">
        <v>5745</v>
      </c>
      <c r="J28" s="117">
        <v>5</v>
      </c>
      <c r="K28" s="120"/>
    </row>
    <row r="29" spans="1:11" ht="15" customHeight="1">
      <c r="A29" s="111">
        <v>20</v>
      </c>
      <c r="B29" s="112" t="s">
        <v>5756</v>
      </c>
      <c r="C29" s="118" t="s">
        <v>5757</v>
      </c>
      <c r="D29" s="114" t="s">
        <v>5754</v>
      </c>
      <c r="E29" s="114" t="s">
        <v>5755</v>
      </c>
      <c r="F29" s="114">
        <v>20005</v>
      </c>
      <c r="G29" s="115" t="s">
        <v>227</v>
      </c>
      <c r="H29" s="115" t="s">
        <v>5672</v>
      </c>
      <c r="I29" s="116" t="s">
        <v>5745</v>
      </c>
      <c r="J29" s="117">
        <v>5</v>
      </c>
      <c r="K29" s="120"/>
    </row>
    <row r="30" spans="1:11" ht="15" customHeight="1">
      <c r="A30" s="111">
        <v>21</v>
      </c>
      <c r="B30" s="112" t="s">
        <v>5758</v>
      </c>
      <c r="C30" s="118" t="s">
        <v>5759</v>
      </c>
      <c r="D30" s="114" t="s">
        <v>257</v>
      </c>
      <c r="E30" s="114" t="s">
        <v>4262</v>
      </c>
      <c r="F30" s="114">
        <v>20037</v>
      </c>
      <c r="G30" s="115" t="s">
        <v>227</v>
      </c>
      <c r="H30" s="115" t="s">
        <v>5672</v>
      </c>
      <c r="I30" s="116" t="s">
        <v>5745</v>
      </c>
      <c r="J30" s="117">
        <v>5</v>
      </c>
      <c r="K30" s="120"/>
    </row>
    <row r="31" spans="1:11" ht="15" customHeight="1">
      <c r="A31" s="111">
        <v>22</v>
      </c>
      <c r="B31" s="112" t="s">
        <v>5760</v>
      </c>
      <c r="C31" s="118" t="s">
        <v>5761</v>
      </c>
      <c r="D31" s="114" t="s">
        <v>2329</v>
      </c>
      <c r="E31" s="114" t="s">
        <v>5762</v>
      </c>
      <c r="F31" s="114">
        <v>33131</v>
      </c>
      <c r="G31" s="115" t="s">
        <v>2318</v>
      </c>
      <c r="H31" s="115" t="s">
        <v>2327</v>
      </c>
      <c r="I31" s="116" t="s">
        <v>5763</v>
      </c>
      <c r="J31" s="117">
        <v>5</v>
      </c>
      <c r="K31" s="120"/>
    </row>
    <row r="32" spans="1:11" ht="15" customHeight="1">
      <c r="A32" s="111">
        <v>23</v>
      </c>
      <c r="B32" s="112" t="s">
        <v>5764</v>
      </c>
      <c r="C32" s="118" t="s">
        <v>5765</v>
      </c>
      <c r="D32" s="114" t="s">
        <v>5766</v>
      </c>
      <c r="E32" s="114" t="s">
        <v>5762</v>
      </c>
      <c r="F32" s="114">
        <v>32963</v>
      </c>
      <c r="G32" s="115" t="s">
        <v>2318</v>
      </c>
      <c r="H32" s="115" t="s">
        <v>2327</v>
      </c>
      <c r="I32" s="116" t="s">
        <v>5763</v>
      </c>
      <c r="J32" s="117">
        <v>5</v>
      </c>
      <c r="K32" s="120"/>
    </row>
    <row r="33" spans="1:11" ht="15" customHeight="1">
      <c r="A33" s="111">
        <v>24</v>
      </c>
      <c r="B33" s="112" t="s">
        <v>5767</v>
      </c>
      <c r="C33" s="118" t="s">
        <v>5768</v>
      </c>
      <c r="D33" s="114" t="s">
        <v>260</v>
      </c>
      <c r="E33" s="114" t="s">
        <v>4235</v>
      </c>
      <c r="F33" s="114">
        <v>30308</v>
      </c>
      <c r="G33" s="115" t="s">
        <v>2334</v>
      </c>
      <c r="H33" s="115" t="s">
        <v>2335</v>
      </c>
      <c r="I33" s="116" t="s">
        <v>5769</v>
      </c>
      <c r="J33" s="117">
        <v>5</v>
      </c>
      <c r="K33" s="120"/>
    </row>
    <row r="34" spans="1:11" ht="15" customHeight="1">
      <c r="A34" s="111">
        <v>25</v>
      </c>
      <c r="B34" s="112" t="s">
        <v>5770</v>
      </c>
      <c r="C34" s="118" t="s">
        <v>5771</v>
      </c>
      <c r="D34" s="114" t="s">
        <v>265</v>
      </c>
      <c r="E34" s="114" t="s">
        <v>4237</v>
      </c>
      <c r="F34" s="114">
        <v>60601</v>
      </c>
      <c r="G34" s="115" t="s">
        <v>5772</v>
      </c>
      <c r="H34" s="115" t="s">
        <v>264</v>
      </c>
      <c r="I34" s="116" t="s">
        <v>5773</v>
      </c>
      <c r="J34" s="117">
        <v>5</v>
      </c>
      <c r="K34" s="120"/>
    </row>
    <row r="35" spans="1:11" ht="15" customHeight="1">
      <c r="A35" s="111">
        <v>26</v>
      </c>
      <c r="B35" s="112" t="s">
        <v>5774</v>
      </c>
      <c r="C35" s="118" t="s">
        <v>5775</v>
      </c>
      <c r="D35" s="114" t="s">
        <v>265</v>
      </c>
      <c r="E35" s="114" t="s">
        <v>4237</v>
      </c>
      <c r="F35" s="114">
        <v>60602</v>
      </c>
      <c r="G35" s="115" t="s">
        <v>5772</v>
      </c>
      <c r="H35" s="115" t="s">
        <v>264</v>
      </c>
      <c r="I35" s="116" t="s">
        <v>5773</v>
      </c>
      <c r="J35" s="117">
        <v>5</v>
      </c>
      <c r="K35" s="120"/>
    </row>
    <row r="36" spans="1:11" ht="15" customHeight="1">
      <c r="A36" s="111">
        <v>27</v>
      </c>
      <c r="B36" s="112" t="s">
        <v>5776</v>
      </c>
      <c r="C36" s="118" t="s">
        <v>5777</v>
      </c>
      <c r="D36" s="114" t="s">
        <v>265</v>
      </c>
      <c r="E36" s="114" t="s">
        <v>4237</v>
      </c>
      <c r="F36" s="114">
        <v>60601</v>
      </c>
      <c r="G36" s="115" t="s">
        <v>5772</v>
      </c>
      <c r="H36" s="115" t="s">
        <v>264</v>
      </c>
      <c r="I36" s="116" t="s">
        <v>5773</v>
      </c>
      <c r="J36" s="117">
        <v>5</v>
      </c>
      <c r="K36" s="120"/>
    </row>
    <row r="37" spans="1:11" ht="15" customHeight="1">
      <c r="A37" s="111">
        <v>28</v>
      </c>
      <c r="B37" s="112" t="s">
        <v>5778</v>
      </c>
      <c r="C37" s="118" t="s">
        <v>5779</v>
      </c>
      <c r="D37" s="114" t="s">
        <v>5780</v>
      </c>
      <c r="E37" s="114" t="s">
        <v>5781</v>
      </c>
      <c r="F37" s="114">
        <v>60654</v>
      </c>
      <c r="G37" s="115" t="s">
        <v>5772</v>
      </c>
      <c r="H37" s="115" t="s">
        <v>264</v>
      </c>
      <c r="I37" s="116" t="s">
        <v>5773</v>
      </c>
      <c r="J37" s="117">
        <v>5</v>
      </c>
      <c r="K37" s="120"/>
    </row>
    <row r="38" spans="1:11" s="121" customFormat="1" ht="15" customHeight="1">
      <c r="A38" s="111">
        <v>29</v>
      </c>
      <c r="B38" s="112" t="s">
        <v>5782</v>
      </c>
      <c r="C38" s="118" t="s">
        <v>5783</v>
      </c>
      <c r="D38" s="114" t="s">
        <v>5784</v>
      </c>
      <c r="E38" s="114" t="s">
        <v>4240</v>
      </c>
      <c r="F38" s="114">
        <v>2141</v>
      </c>
      <c r="G38" s="115" t="s">
        <v>5785</v>
      </c>
      <c r="H38" s="115" t="s">
        <v>225</v>
      </c>
      <c r="I38" s="116" t="s">
        <v>5786</v>
      </c>
      <c r="J38" s="117">
        <v>5</v>
      </c>
      <c r="K38" s="120"/>
    </row>
    <row r="39" spans="1:11" ht="15" customHeight="1">
      <c r="A39" s="111">
        <v>30</v>
      </c>
      <c r="B39" s="112" t="s">
        <v>5787</v>
      </c>
      <c r="C39" s="118" t="s">
        <v>5788</v>
      </c>
      <c r="D39" s="114" t="s">
        <v>224</v>
      </c>
      <c r="E39" s="114" t="s">
        <v>4240</v>
      </c>
      <c r="F39" s="114">
        <v>2114</v>
      </c>
      <c r="G39" s="115" t="s">
        <v>5785</v>
      </c>
      <c r="H39" s="115" t="s">
        <v>225</v>
      </c>
      <c r="I39" s="116" t="s">
        <v>5786</v>
      </c>
      <c r="J39" s="117">
        <v>5</v>
      </c>
      <c r="K39" s="120"/>
    </row>
    <row r="40" spans="1:11" ht="15" customHeight="1">
      <c r="A40" s="111">
        <v>31</v>
      </c>
      <c r="B40" s="112" t="s">
        <v>5789</v>
      </c>
      <c r="C40" s="113" t="s">
        <v>5790</v>
      </c>
      <c r="D40" s="114" t="s">
        <v>224</v>
      </c>
      <c r="E40" s="114" t="s">
        <v>4240</v>
      </c>
      <c r="F40" s="123">
        <v>2108</v>
      </c>
      <c r="G40" s="115" t="s">
        <v>5785</v>
      </c>
      <c r="H40" s="115" t="s">
        <v>225</v>
      </c>
      <c r="I40" s="116" t="s">
        <v>5786</v>
      </c>
      <c r="J40" s="117">
        <v>5</v>
      </c>
      <c r="K40" s="120"/>
    </row>
    <row r="41" spans="1:11" ht="15" customHeight="1">
      <c r="A41" s="111">
        <f aca="true" t="shared" si="0" ref="A41:A59">A40+1</f>
        <v>32</v>
      </c>
      <c r="B41" s="112" t="s">
        <v>5791</v>
      </c>
      <c r="C41" s="118" t="s">
        <v>5792</v>
      </c>
      <c r="D41" s="114" t="s">
        <v>3188</v>
      </c>
      <c r="E41" s="114" t="s">
        <v>4241</v>
      </c>
      <c r="F41" s="114">
        <v>21201</v>
      </c>
      <c r="G41" s="115" t="s">
        <v>227</v>
      </c>
      <c r="H41" s="115" t="s">
        <v>5672</v>
      </c>
      <c r="I41" s="116" t="s">
        <v>5745</v>
      </c>
      <c r="J41" s="117">
        <v>5</v>
      </c>
      <c r="K41" s="120"/>
    </row>
    <row r="42" spans="1:11" s="129" customFormat="1" ht="54">
      <c r="A42" s="119">
        <f t="shared" si="0"/>
        <v>33</v>
      </c>
      <c r="B42" s="112" t="s">
        <v>5793</v>
      </c>
      <c r="C42" s="124" t="s">
        <v>5794</v>
      </c>
      <c r="D42" s="125" t="s">
        <v>278</v>
      </c>
      <c r="E42" s="125" t="s">
        <v>4265</v>
      </c>
      <c r="F42" s="125">
        <v>10016</v>
      </c>
      <c r="G42" s="126" t="s">
        <v>2310</v>
      </c>
      <c r="H42" s="126" t="s">
        <v>5673</v>
      </c>
      <c r="I42" s="127" t="s">
        <v>5795</v>
      </c>
      <c r="J42" s="128">
        <v>5</v>
      </c>
      <c r="K42" s="120" t="s">
        <v>5796</v>
      </c>
    </row>
    <row r="43" spans="1:11" s="129" customFormat="1" ht="54">
      <c r="A43" s="119">
        <v>34</v>
      </c>
      <c r="B43" s="112" t="s">
        <v>5797</v>
      </c>
      <c r="C43" s="124" t="s">
        <v>5798</v>
      </c>
      <c r="D43" s="125" t="s">
        <v>5799</v>
      </c>
      <c r="E43" s="125" t="s">
        <v>5800</v>
      </c>
      <c r="F43" s="125">
        <v>10001</v>
      </c>
      <c r="G43" s="126" t="s">
        <v>2310</v>
      </c>
      <c r="H43" s="126" t="s">
        <v>5673</v>
      </c>
      <c r="I43" s="127" t="s">
        <v>5795</v>
      </c>
      <c r="J43" s="128">
        <v>5</v>
      </c>
      <c r="K43" s="120" t="s">
        <v>5796</v>
      </c>
    </row>
    <row r="44" spans="1:11" ht="54">
      <c r="A44" s="111">
        <v>35</v>
      </c>
      <c r="B44" s="112" t="s">
        <v>5801</v>
      </c>
      <c r="C44" s="113" t="s">
        <v>5802</v>
      </c>
      <c r="D44" s="114" t="s">
        <v>278</v>
      </c>
      <c r="E44" s="125" t="s">
        <v>4265</v>
      </c>
      <c r="F44" s="130">
        <v>10036</v>
      </c>
      <c r="G44" s="126" t="s">
        <v>2310</v>
      </c>
      <c r="H44" s="126" t="s">
        <v>5673</v>
      </c>
      <c r="I44" s="127" t="s">
        <v>5795</v>
      </c>
      <c r="J44" s="128">
        <v>5</v>
      </c>
      <c r="K44" s="120" t="s">
        <v>5796</v>
      </c>
    </row>
    <row r="45" spans="1:11" ht="54">
      <c r="A45" s="111">
        <v>36</v>
      </c>
      <c r="B45" s="112" t="s">
        <v>5803</v>
      </c>
      <c r="C45" s="113" t="s">
        <v>5804</v>
      </c>
      <c r="D45" s="114" t="s">
        <v>5799</v>
      </c>
      <c r="E45" s="125" t="s">
        <v>5800</v>
      </c>
      <c r="F45" s="130">
        <v>10036</v>
      </c>
      <c r="G45" s="126" t="s">
        <v>2310</v>
      </c>
      <c r="H45" s="126" t="s">
        <v>5673</v>
      </c>
      <c r="I45" s="127" t="s">
        <v>5795</v>
      </c>
      <c r="J45" s="128">
        <v>5</v>
      </c>
      <c r="K45" s="120" t="s">
        <v>5796</v>
      </c>
    </row>
    <row r="46" spans="1:11" ht="15" customHeight="1">
      <c r="A46" s="111">
        <v>37</v>
      </c>
      <c r="B46" s="112" t="s">
        <v>5805</v>
      </c>
      <c r="C46" s="118" t="s">
        <v>5806</v>
      </c>
      <c r="D46" s="114" t="s">
        <v>236</v>
      </c>
      <c r="E46" s="114" t="s">
        <v>4259</v>
      </c>
      <c r="F46" s="114">
        <v>97204</v>
      </c>
      <c r="G46" s="115" t="s">
        <v>5807</v>
      </c>
      <c r="H46" s="115" t="s">
        <v>2319</v>
      </c>
      <c r="I46" s="116" t="s">
        <v>5709</v>
      </c>
      <c r="J46" s="117">
        <v>5</v>
      </c>
      <c r="K46" s="120"/>
    </row>
    <row r="47" spans="1:11" ht="15" customHeight="1">
      <c r="A47" s="111">
        <f t="shared" si="0"/>
        <v>38</v>
      </c>
      <c r="B47" s="112" t="s">
        <v>5808</v>
      </c>
      <c r="C47" s="118" t="s">
        <v>5809</v>
      </c>
      <c r="D47" s="114" t="s">
        <v>236</v>
      </c>
      <c r="E47" s="114" t="s">
        <v>4259</v>
      </c>
      <c r="F47" s="114">
        <v>97205</v>
      </c>
      <c r="G47" s="115" t="s">
        <v>5807</v>
      </c>
      <c r="H47" s="115" t="s">
        <v>2319</v>
      </c>
      <c r="I47" s="116" t="s">
        <v>5709</v>
      </c>
      <c r="J47" s="117">
        <v>5</v>
      </c>
      <c r="K47" s="120"/>
    </row>
    <row r="48" spans="1:11" ht="15" customHeight="1">
      <c r="A48" s="111">
        <f t="shared" si="0"/>
        <v>39</v>
      </c>
      <c r="B48" s="112" t="s">
        <v>5810</v>
      </c>
      <c r="C48" s="118" t="s">
        <v>5811</v>
      </c>
      <c r="D48" s="114" t="s">
        <v>284</v>
      </c>
      <c r="E48" s="114" t="s">
        <v>5812</v>
      </c>
      <c r="F48" s="114">
        <v>75206</v>
      </c>
      <c r="G48" s="115" t="s">
        <v>2318</v>
      </c>
      <c r="H48" s="115" t="s">
        <v>243</v>
      </c>
      <c r="I48" s="116" t="s">
        <v>5813</v>
      </c>
      <c r="J48" s="117">
        <v>5</v>
      </c>
      <c r="K48" s="120"/>
    </row>
    <row r="49" spans="1:11" ht="15" customHeight="1">
      <c r="A49" s="119">
        <f t="shared" si="0"/>
        <v>40</v>
      </c>
      <c r="B49" s="112" t="s">
        <v>5814</v>
      </c>
      <c r="C49" s="118" t="s">
        <v>5815</v>
      </c>
      <c r="D49" s="114" t="s">
        <v>284</v>
      </c>
      <c r="E49" s="114" t="s">
        <v>5812</v>
      </c>
      <c r="F49" s="114">
        <v>75205</v>
      </c>
      <c r="G49" s="115" t="s">
        <v>2318</v>
      </c>
      <c r="H49" s="115" t="s">
        <v>243</v>
      </c>
      <c r="I49" s="116" t="s">
        <v>5813</v>
      </c>
      <c r="J49" s="117">
        <v>5</v>
      </c>
      <c r="K49" s="120"/>
    </row>
    <row r="50" spans="1:11" ht="15" customHeight="1">
      <c r="A50" s="119">
        <f t="shared" si="0"/>
        <v>41</v>
      </c>
      <c r="B50" s="112" t="s">
        <v>5816</v>
      </c>
      <c r="C50" s="118" t="s">
        <v>5817</v>
      </c>
      <c r="D50" s="114" t="s">
        <v>1574</v>
      </c>
      <c r="E50" s="114" t="s">
        <v>4254</v>
      </c>
      <c r="F50" s="114">
        <v>84101</v>
      </c>
      <c r="G50" s="115" t="s">
        <v>286</v>
      </c>
      <c r="H50" s="115" t="s">
        <v>287</v>
      </c>
      <c r="I50" s="116" t="s">
        <v>5818</v>
      </c>
      <c r="J50" s="117">
        <v>8.99</v>
      </c>
      <c r="K50" s="120"/>
    </row>
    <row r="51" spans="1:11" ht="15" customHeight="1">
      <c r="A51" s="119">
        <f t="shared" si="0"/>
        <v>42</v>
      </c>
      <c r="B51" s="112" t="s">
        <v>5819</v>
      </c>
      <c r="C51" s="118" t="s">
        <v>5820</v>
      </c>
      <c r="D51" s="114" t="s">
        <v>5821</v>
      </c>
      <c r="E51" s="114" t="s">
        <v>4255</v>
      </c>
      <c r="F51" s="114">
        <v>22314</v>
      </c>
      <c r="G51" s="115" t="s">
        <v>5822</v>
      </c>
      <c r="H51" s="115" t="s">
        <v>247</v>
      </c>
      <c r="I51" s="116" t="s">
        <v>5823</v>
      </c>
      <c r="J51" s="117">
        <v>5</v>
      </c>
      <c r="K51" s="120"/>
    </row>
    <row r="52" spans="1:11" ht="15" customHeight="1">
      <c r="A52" s="119">
        <f t="shared" si="0"/>
        <v>43</v>
      </c>
      <c r="B52" s="112" t="s">
        <v>5824</v>
      </c>
      <c r="C52" s="118" t="s">
        <v>5825</v>
      </c>
      <c r="D52" s="114" t="s">
        <v>3327</v>
      </c>
      <c r="E52" s="114" t="s">
        <v>4255</v>
      </c>
      <c r="F52" s="114">
        <v>22209</v>
      </c>
      <c r="G52" s="115" t="s">
        <v>5822</v>
      </c>
      <c r="H52" s="115" t="s">
        <v>247</v>
      </c>
      <c r="I52" s="116" t="s">
        <v>5823</v>
      </c>
      <c r="J52" s="117">
        <v>5</v>
      </c>
      <c r="K52" s="120"/>
    </row>
    <row r="53" spans="1:11" ht="15" customHeight="1">
      <c r="A53" s="119">
        <v>44</v>
      </c>
      <c r="B53" s="112" t="s">
        <v>5826</v>
      </c>
      <c r="C53" s="118" t="s">
        <v>5827</v>
      </c>
      <c r="D53" s="114" t="s">
        <v>5828</v>
      </c>
      <c r="E53" s="114" t="s">
        <v>5829</v>
      </c>
      <c r="F53" s="114">
        <v>22314</v>
      </c>
      <c r="G53" s="115" t="s">
        <v>5822</v>
      </c>
      <c r="H53" s="115" t="s">
        <v>247</v>
      </c>
      <c r="I53" s="116" t="s">
        <v>5823</v>
      </c>
      <c r="J53" s="117">
        <v>5</v>
      </c>
      <c r="K53" s="120"/>
    </row>
    <row r="54" spans="1:11" s="121" customFormat="1" ht="15" customHeight="1">
      <c r="A54" s="119">
        <v>45</v>
      </c>
      <c r="B54" s="112" t="s">
        <v>5830</v>
      </c>
      <c r="C54" s="118" t="s">
        <v>5831</v>
      </c>
      <c r="D54" s="114" t="s">
        <v>5821</v>
      </c>
      <c r="E54" s="114" t="s">
        <v>4255</v>
      </c>
      <c r="F54" s="114">
        <v>22314</v>
      </c>
      <c r="G54" s="115" t="s">
        <v>5822</v>
      </c>
      <c r="H54" s="115" t="s">
        <v>247</v>
      </c>
      <c r="I54" s="116" t="s">
        <v>5823</v>
      </c>
      <c r="J54" s="117">
        <v>5</v>
      </c>
      <c r="K54" s="120"/>
    </row>
    <row r="55" spans="1:16" ht="15" customHeight="1">
      <c r="A55" s="119">
        <f t="shared" si="0"/>
        <v>46</v>
      </c>
      <c r="B55" s="112" t="s">
        <v>5832</v>
      </c>
      <c r="C55" s="118" t="s">
        <v>5833</v>
      </c>
      <c r="D55" s="114" t="s">
        <v>288</v>
      </c>
      <c r="E55" s="114" t="s">
        <v>4260</v>
      </c>
      <c r="F55" s="114">
        <v>98104</v>
      </c>
      <c r="G55" s="115" t="s">
        <v>5807</v>
      </c>
      <c r="H55" s="115" t="s">
        <v>2319</v>
      </c>
      <c r="I55" s="116" t="s">
        <v>5709</v>
      </c>
      <c r="J55" s="117">
        <v>5</v>
      </c>
      <c r="K55" s="120"/>
      <c r="L55" s="121"/>
      <c r="M55" s="121"/>
      <c r="N55" s="121"/>
      <c r="O55" s="121"/>
      <c r="P55" s="121"/>
    </row>
    <row r="56" spans="1:11" ht="15" customHeight="1">
      <c r="A56" s="119">
        <f t="shared" si="0"/>
        <v>47</v>
      </c>
      <c r="B56" s="112" t="s">
        <v>5834</v>
      </c>
      <c r="C56" s="118" t="s">
        <v>5835</v>
      </c>
      <c r="D56" s="114" t="s">
        <v>288</v>
      </c>
      <c r="E56" s="114" t="s">
        <v>4260</v>
      </c>
      <c r="F56" s="114">
        <v>98101</v>
      </c>
      <c r="G56" s="115" t="s">
        <v>5807</v>
      </c>
      <c r="H56" s="115" t="s">
        <v>2319</v>
      </c>
      <c r="I56" s="116" t="s">
        <v>5709</v>
      </c>
      <c r="J56" s="117">
        <v>5</v>
      </c>
      <c r="K56" s="120"/>
    </row>
    <row r="57" spans="1:11" ht="15" customHeight="1">
      <c r="A57" s="119">
        <f t="shared" si="0"/>
        <v>48</v>
      </c>
      <c r="B57" s="112" t="s">
        <v>5836</v>
      </c>
      <c r="C57" s="118" t="s">
        <v>5837</v>
      </c>
      <c r="D57" s="114" t="s">
        <v>288</v>
      </c>
      <c r="E57" s="114" t="s">
        <v>4260</v>
      </c>
      <c r="F57" s="114">
        <v>98101</v>
      </c>
      <c r="G57" s="115" t="s">
        <v>5807</v>
      </c>
      <c r="H57" s="115" t="s">
        <v>2319</v>
      </c>
      <c r="I57" s="116" t="s">
        <v>5709</v>
      </c>
      <c r="J57" s="117">
        <v>5</v>
      </c>
      <c r="K57" s="120"/>
    </row>
    <row r="58" spans="1:11" ht="15" customHeight="1">
      <c r="A58" s="119">
        <f t="shared" si="0"/>
        <v>49</v>
      </c>
      <c r="B58" s="131" t="s">
        <v>5838</v>
      </c>
      <c r="C58" s="132" t="s">
        <v>5839</v>
      </c>
      <c r="D58" s="133" t="s">
        <v>239</v>
      </c>
      <c r="E58" s="133" t="s">
        <v>4250</v>
      </c>
      <c r="F58" s="133">
        <v>19103</v>
      </c>
      <c r="G58" s="115" t="s">
        <v>5686</v>
      </c>
      <c r="H58" s="115" t="s">
        <v>5673</v>
      </c>
      <c r="I58" s="116" t="s">
        <v>5795</v>
      </c>
      <c r="J58" s="117">
        <v>9.93</v>
      </c>
      <c r="K58" s="134"/>
    </row>
    <row r="59" spans="1:11" ht="13.5">
      <c r="A59" s="119">
        <f t="shared" si="0"/>
        <v>50</v>
      </c>
      <c r="B59" s="112" t="s">
        <v>5840</v>
      </c>
      <c r="C59" s="135" t="s">
        <v>5841</v>
      </c>
      <c r="D59" s="136" t="s">
        <v>3357</v>
      </c>
      <c r="E59" s="136" t="s">
        <v>4263</v>
      </c>
      <c r="F59" s="137">
        <v>55402</v>
      </c>
      <c r="G59" s="115" t="s">
        <v>5842</v>
      </c>
      <c r="H59" s="115" t="s">
        <v>5673</v>
      </c>
      <c r="I59" s="116" t="s">
        <v>5843</v>
      </c>
      <c r="J59" s="117">
        <v>5</v>
      </c>
      <c r="K59" s="134"/>
    </row>
    <row r="62" spans="1:8" ht="20.25">
      <c r="A62" s="403" t="s">
        <v>3010</v>
      </c>
      <c r="B62" s="398"/>
      <c r="C62" s="398"/>
      <c r="D62" s="398"/>
      <c r="E62" s="398"/>
      <c r="F62" s="400"/>
      <c r="G62" s="400"/>
      <c r="H62" s="400"/>
    </row>
    <row r="63" spans="1:8" ht="15">
      <c r="A63" s="402"/>
      <c r="B63" s="398"/>
      <c r="C63" s="398"/>
      <c r="D63" s="398"/>
      <c r="E63" s="398"/>
      <c r="F63" s="400"/>
      <c r="G63" s="400"/>
      <c r="H63" s="400"/>
    </row>
    <row r="64" spans="1:8" ht="15.75">
      <c r="A64" s="404" t="s">
        <v>3011</v>
      </c>
      <c r="B64" s="398"/>
      <c r="C64" s="398"/>
      <c r="D64" s="398"/>
      <c r="E64" s="398"/>
      <c r="F64" s="400"/>
      <c r="G64" s="400"/>
      <c r="H64" s="400"/>
    </row>
    <row r="65" spans="1:8" ht="15.75">
      <c r="A65" s="404" t="s">
        <v>3012</v>
      </c>
      <c r="B65" s="398"/>
      <c r="C65" s="398"/>
      <c r="D65" s="398"/>
      <c r="E65" s="398"/>
      <c r="F65" s="400"/>
      <c r="G65" s="400"/>
      <c r="H65" s="400"/>
    </row>
    <row r="66" spans="1:8" ht="15">
      <c r="A66" s="405"/>
      <c r="B66" s="398"/>
      <c r="C66" s="398"/>
      <c r="D66" s="398"/>
      <c r="E66" s="398"/>
      <c r="F66" s="400"/>
      <c r="G66" s="400"/>
      <c r="H66" s="400"/>
    </row>
    <row r="67" spans="1:8" ht="15.75">
      <c r="A67" s="406" t="s">
        <v>7009</v>
      </c>
      <c r="B67" s="398"/>
      <c r="C67" s="398"/>
      <c r="D67" s="398"/>
      <c r="E67" s="398"/>
      <c r="F67" s="400"/>
      <c r="G67" s="400"/>
      <c r="H67" s="400"/>
    </row>
    <row r="68" spans="1:8" ht="15.75">
      <c r="A68" s="401" t="s">
        <v>7010</v>
      </c>
      <c r="B68" s="398"/>
      <c r="C68" s="398"/>
      <c r="D68" s="398"/>
      <c r="E68" s="398"/>
      <c r="F68" s="400"/>
      <c r="G68" s="400"/>
      <c r="H68" s="400"/>
    </row>
    <row r="69" spans="1:8" ht="15">
      <c r="A69" s="402"/>
      <c r="B69" s="398"/>
      <c r="C69" s="398"/>
      <c r="D69" s="398"/>
      <c r="E69" s="398"/>
      <c r="F69" s="400"/>
      <c r="G69" s="400"/>
      <c r="H69" s="400"/>
    </row>
    <row r="70" spans="1:8" ht="16.5" thickBot="1">
      <c r="A70" s="406" t="s">
        <v>5844</v>
      </c>
      <c r="B70" s="398"/>
      <c r="C70" s="398"/>
      <c r="D70" s="398"/>
      <c r="E70" s="398"/>
      <c r="F70" s="400"/>
      <c r="G70" s="400"/>
      <c r="H70" s="400"/>
    </row>
    <row r="71" spans="1:8" ht="16.5" thickBot="1">
      <c r="A71" s="145" t="s">
        <v>5845</v>
      </c>
      <c r="B71" s="143" t="s">
        <v>4221</v>
      </c>
      <c r="C71" s="407" t="s">
        <v>5847</v>
      </c>
      <c r="D71" s="143" t="s">
        <v>5848</v>
      </c>
      <c r="E71" s="143" t="s">
        <v>5849</v>
      </c>
      <c r="F71" s="400"/>
      <c r="G71" s="400"/>
      <c r="H71" s="400"/>
    </row>
    <row r="72" spans="1:8" ht="16.5" thickBot="1">
      <c r="A72" s="399" t="s">
        <v>3367</v>
      </c>
      <c r="B72" s="144" t="s">
        <v>2974</v>
      </c>
      <c r="C72" s="408" t="s">
        <v>3013</v>
      </c>
      <c r="D72" s="144">
        <v>6</v>
      </c>
      <c r="E72" s="144" t="s">
        <v>5850</v>
      </c>
      <c r="F72" s="400"/>
      <c r="G72" s="400"/>
      <c r="H72" s="400"/>
    </row>
    <row r="73" spans="1:8" ht="16.5" thickBot="1">
      <c r="A73" s="399" t="s">
        <v>3367</v>
      </c>
      <c r="B73" s="144" t="s">
        <v>2974</v>
      </c>
      <c r="C73" s="408" t="s">
        <v>3014</v>
      </c>
      <c r="D73" s="144">
        <v>12</v>
      </c>
      <c r="E73" s="144" t="s">
        <v>5850</v>
      </c>
      <c r="F73" s="400"/>
      <c r="G73" s="400"/>
      <c r="H73" s="400"/>
    </row>
    <row r="74" spans="1:8" ht="16.5" thickBot="1">
      <c r="A74" s="399" t="s">
        <v>3367</v>
      </c>
      <c r="B74" s="144" t="s">
        <v>2974</v>
      </c>
      <c r="C74" s="408" t="s">
        <v>3015</v>
      </c>
      <c r="D74" s="144">
        <v>12</v>
      </c>
      <c r="E74" s="144" t="s">
        <v>5850</v>
      </c>
      <c r="F74" s="400"/>
      <c r="G74" s="400"/>
      <c r="H74" s="400"/>
    </row>
    <row r="75" spans="1:8" ht="16.5" thickBot="1">
      <c r="A75" s="399" t="s">
        <v>3367</v>
      </c>
      <c r="B75" s="144" t="s">
        <v>2974</v>
      </c>
      <c r="C75" s="408" t="s">
        <v>3016</v>
      </c>
      <c r="D75" s="144">
        <v>12</v>
      </c>
      <c r="E75" s="144" t="s">
        <v>5850</v>
      </c>
      <c r="F75" s="400"/>
      <c r="G75" s="400"/>
      <c r="H75" s="400"/>
    </row>
    <row r="76" spans="1:8" ht="16.5" thickBot="1">
      <c r="A76" s="399" t="s">
        <v>3367</v>
      </c>
      <c r="B76" s="144" t="s">
        <v>2974</v>
      </c>
      <c r="C76" s="408" t="s">
        <v>3017</v>
      </c>
      <c r="D76" s="144">
        <v>12</v>
      </c>
      <c r="E76" s="144" t="s">
        <v>5850</v>
      </c>
      <c r="F76" s="400"/>
      <c r="G76" s="400"/>
      <c r="H76" s="400"/>
    </row>
    <row r="77" spans="1:8" ht="16.5" thickBot="1">
      <c r="A77" s="399" t="s">
        <v>3367</v>
      </c>
      <c r="B77" s="144" t="s">
        <v>2974</v>
      </c>
      <c r="C77" s="408" t="s">
        <v>3018</v>
      </c>
      <c r="D77" s="144">
        <v>12</v>
      </c>
      <c r="E77" s="144" t="s">
        <v>5850</v>
      </c>
      <c r="F77" s="400"/>
      <c r="G77" s="400"/>
      <c r="H77" s="400"/>
    </row>
    <row r="78" spans="1:8" ht="15">
      <c r="A78" s="405"/>
      <c r="B78" s="398"/>
      <c r="C78" s="398"/>
      <c r="D78" s="398"/>
      <c r="E78" s="398"/>
      <c r="F78" s="400"/>
      <c r="G78" s="400"/>
      <c r="H78" s="400"/>
    </row>
    <row r="79" spans="1:8" ht="15.75">
      <c r="A79" s="404" t="s">
        <v>5851</v>
      </c>
      <c r="B79" s="398"/>
      <c r="C79" s="398"/>
      <c r="D79" s="398"/>
      <c r="E79" s="398"/>
      <c r="F79" s="400"/>
      <c r="G79" s="400"/>
      <c r="H79" s="400"/>
    </row>
    <row r="80" spans="1:8" ht="15">
      <c r="A80" s="405"/>
      <c r="B80" s="398"/>
      <c r="C80" s="398"/>
      <c r="D80" s="398"/>
      <c r="E80" s="398"/>
      <c r="F80" s="400"/>
      <c r="G80" s="400"/>
      <c r="H80" s="400"/>
    </row>
    <row r="81" spans="1:8" ht="15.75">
      <c r="A81" s="401" t="s">
        <v>3019</v>
      </c>
      <c r="B81" s="398"/>
      <c r="C81" s="398"/>
      <c r="D81" s="398"/>
      <c r="E81" s="398"/>
      <c r="F81" s="400"/>
      <c r="G81" s="400"/>
      <c r="H81" s="400"/>
    </row>
    <row r="82" spans="1:8" ht="15">
      <c r="A82" s="402"/>
      <c r="B82" s="398"/>
      <c r="C82" s="398"/>
      <c r="D82" s="398"/>
      <c r="E82" s="398"/>
      <c r="F82" s="400"/>
      <c r="G82" s="400"/>
      <c r="H82" s="400"/>
    </row>
    <row r="83" spans="1:8" ht="15.75">
      <c r="A83" s="406" t="s">
        <v>3020</v>
      </c>
      <c r="B83" s="398"/>
      <c r="C83" s="398"/>
      <c r="D83" s="398"/>
      <c r="E83" s="398"/>
      <c r="F83" s="400"/>
      <c r="G83" s="400"/>
      <c r="H83" s="400"/>
    </row>
    <row r="84" spans="1:8" ht="15.75">
      <c r="A84" s="404"/>
      <c r="B84" s="398"/>
      <c r="C84" s="398"/>
      <c r="D84" s="398"/>
      <c r="E84" s="398"/>
      <c r="F84" s="400"/>
      <c r="G84" s="400"/>
      <c r="H84" s="400"/>
    </row>
    <row r="85" spans="1:8" ht="15.75">
      <c r="A85" s="401" t="s">
        <v>3021</v>
      </c>
      <c r="B85" s="398"/>
      <c r="C85" s="398"/>
      <c r="D85" s="398"/>
      <c r="E85" s="398"/>
      <c r="F85" s="400"/>
      <c r="G85" s="400"/>
      <c r="H85" s="400"/>
    </row>
    <row r="86" spans="1:8" ht="15.75">
      <c r="A86" s="401" t="s">
        <v>3022</v>
      </c>
      <c r="B86" s="398"/>
      <c r="C86" s="398"/>
      <c r="D86" s="398"/>
      <c r="E86" s="398"/>
      <c r="F86" s="400"/>
      <c r="G86" s="400"/>
      <c r="H86" s="400"/>
    </row>
    <row r="87" spans="1:8" ht="15.75">
      <c r="A87" s="401" t="s">
        <v>3023</v>
      </c>
      <c r="B87" s="398"/>
      <c r="C87" s="398"/>
      <c r="D87" s="398"/>
      <c r="E87" s="398"/>
      <c r="F87" s="400"/>
      <c r="G87" s="400"/>
      <c r="H87" s="400"/>
    </row>
    <row r="88" spans="1:8" ht="15.75">
      <c r="A88" s="401" t="s">
        <v>3024</v>
      </c>
      <c r="B88" s="398"/>
      <c r="C88" s="398"/>
      <c r="D88" s="398"/>
      <c r="E88" s="398"/>
      <c r="F88" s="400"/>
      <c r="G88" s="400"/>
      <c r="H88" s="400"/>
    </row>
    <row r="89" spans="1:8" ht="15">
      <c r="A89" s="402"/>
      <c r="B89" s="398"/>
      <c r="C89" s="398"/>
      <c r="D89" s="398"/>
      <c r="E89" s="398"/>
      <c r="F89" s="400"/>
      <c r="G89" s="400"/>
      <c r="H89" s="400"/>
    </row>
    <row r="90" spans="1:8" ht="18.75">
      <c r="A90" s="401" t="s">
        <v>3025</v>
      </c>
      <c r="B90" s="398"/>
      <c r="C90" s="398"/>
      <c r="D90" s="398"/>
      <c r="E90" s="398"/>
      <c r="F90" s="400"/>
      <c r="G90" s="400"/>
      <c r="H90" s="400"/>
    </row>
    <row r="91" spans="1:8" ht="13.5">
      <c r="A91" s="400"/>
      <c r="B91" s="400"/>
      <c r="C91" s="400"/>
      <c r="D91" s="400"/>
      <c r="E91" s="400"/>
      <c r="F91" s="400"/>
      <c r="G91" s="400"/>
      <c r="H91" s="400"/>
    </row>
    <row r="92" spans="1:5" ht="15.75">
      <c r="A92" s="409" t="s">
        <v>3026</v>
      </c>
      <c r="B92" s="410" t="s">
        <v>3027</v>
      </c>
      <c r="C92" s="411"/>
      <c r="D92" s="412" t="s">
        <v>3028</v>
      </c>
      <c r="E92"/>
    </row>
    <row r="93" spans="1:5" ht="15.75">
      <c r="A93" s="413" t="s">
        <v>4270</v>
      </c>
      <c r="B93" s="414" t="s">
        <v>2316</v>
      </c>
      <c r="C93" s="415" t="s">
        <v>3029</v>
      </c>
      <c r="D93" s="415" t="s">
        <v>3030</v>
      </c>
      <c r="E93"/>
    </row>
    <row r="94" spans="1:5" ht="15">
      <c r="A94" s="63" t="s">
        <v>3031</v>
      </c>
      <c r="B94" s="7" t="s">
        <v>3032</v>
      </c>
      <c r="C94" s="416">
        <f>204.94/6</f>
        <v>34.156666666666666</v>
      </c>
      <c r="D94" s="416">
        <v>29.99</v>
      </c>
      <c r="E94"/>
    </row>
    <row r="95" spans="1:5" ht="15">
      <c r="A95" s="63" t="s">
        <v>4229</v>
      </c>
      <c r="B95" s="7" t="s">
        <v>1562</v>
      </c>
      <c r="C95" s="417">
        <f>242/6</f>
        <v>40.333333333333336</v>
      </c>
      <c r="D95" s="417">
        <v>38.33</v>
      </c>
      <c r="E95"/>
    </row>
    <row r="96" spans="1:5" ht="15">
      <c r="A96" s="63" t="s">
        <v>4232</v>
      </c>
      <c r="B96" s="7" t="s">
        <v>3033</v>
      </c>
      <c r="C96" s="416">
        <f>270/6</f>
        <v>45</v>
      </c>
      <c r="D96" s="416">
        <v>31.13</v>
      </c>
      <c r="E96"/>
    </row>
    <row r="97" spans="1:5" ht="15">
      <c r="A97" s="63" t="s">
        <v>4262</v>
      </c>
      <c r="B97" s="7" t="s">
        <v>409</v>
      </c>
      <c r="C97" s="416">
        <f>264/6</f>
        <v>44</v>
      </c>
      <c r="D97" s="416">
        <v>44</v>
      </c>
      <c r="E97"/>
    </row>
    <row r="98" spans="1:5" ht="15">
      <c r="A98" s="63" t="s">
        <v>4234</v>
      </c>
      <c r="B98" s="7" t="s">
        <v>2318</v>
      </c>
      <c r="C98" s="417">
        <f>252/6</f>
        <v>42</v>
      </c>
      <c r="D98" s="416">
        <v>37</v>
      </c>
      <c r="E98"/>
    </row>
    <row r="99" spans="1:5" ht="15">
      <c r="A99" s="63" t="s">
        <v>4237</v>
      </c>
      <c r="B99" s="7" t="s">
        <v>5772</v>
      </c>
      <c r="C99" s="416">
        <f>252/6</f>
        <v>42</v>
      </c>
      <c r="D99" s="416">
        <v>33</v>
      </c>
      <c r="E99"/>
    </row>
    <row r="100" spans="1:5" ht="15">
      <c r="A100" s="63" t="s">
        <v>4240</v>
      </c>
      <c r="B100" s="7" t="s">
        <v>5857</v>
      </c>
      <c r="C100" s="416">
        <f>240/6</f>
        <v>40</v>
      </c>
      <c r="D100" s="416">
        <v>40</v>
      </c>
      <c r="E100"/>
    </row>
    <row r="101" spans="1:5" ht="15">
      <c r="A101" s="63" t="s">
        <v>4241</v>
      </c>
      <c r="B101" s="7" t="s">
        <v>409</v>
      </c>
      <c r="C101" s="417">
        <f>264/6</f>
        <v>44</v>
      </c>
      <c r="D101" s="417">
        <v>44</v>
      </c>
      <c r="E101"/>
    </row>
    <row r="102" spans="1:5" ht="15">
      <c r="A102" s="63" t="s">
        <v>4263</v>
      </c>
      <c r="B102" s="7" t="s">
        <v>5842</v>
      </c>
      <c r="C102" s="416">
        <f>240/6</f>
        <v>40</v>
      </c>
      <c r="D102" s="416">
        <v>40</v>
      </c>
      <c r="E102"/>
    </row>
    <row r="103" spans="1:5" ht="15">
      <c r="A103" s="63" t="s">
        <v>4265</v>
      </c>
      <c r="B103" s="7" t="s">
        <v>7002</v>
      </c>
      <c r="C103" s="416">
        <f>244/6</f>
        <v>40.666666666666664</v>
      </c>
      <c r="D103" s="416">
        <v>40.67</v>
      </c>
      <c r="E103" t="s">
        <v>3034</v>
      </c>
    </row>
    <row r="104" spans="1:5" ht="15">
      <c r="A104" s="63" t="s">
        <v>3035</v>
      </c>
      <c r="B104" s="7" t="s">
        <v>3036</v>
      </c>
      <c r="C104" s="416">
        <f>206.94/6</f>
        <v>34.49</v>
      </c>
      <c r="D104" s="416">
        <v>34.49</v>
      </c>
      <c r="E104"/>
    </row>
    <row r="105" spans="1:5" ht="15">
      <c r="A105" s="63" t="s">
        <v>4250</v>
      </c>
      <c r="B105" s="7" t="s">
        <v>5686</v>
      </c>
      <c r="C105" s="416">
        <f>353.94/6</f>
        <v>58.99</v>
      </c>
      <c r="D105" s="416">
        <v>58.99</v>
      </c>
      <c r="E105"/>
    </row>
    <row r="106" spans="1:5" ht="15">
      <c r="A106" s="63" t="s">
        <v>4253</v>
      </c>
      <c r="B106" s="7" t="s">
        <v>2318</v>
      </c>
      <c r="C106" s="418">
        <f>264.54/6</f>
        <v>44.09</v>
      </c>
      <c r="D106" s="418">
        <v>41.99</v>
      </c>
      <c r="E106"/>
    </row>
    <row r="107" spans="1:5" ht="15">
      <c r="A107" s="63" t="s">
        <v>3037</v>
      </c>
      <c r="B107" s="7" t="s">
        <v>286</v>
      </c>
      <c r="C107" s="416">
        <f>326.52/6</f>
        <v>54.419999999999995</v>
      </c>
      <c r="D107" s="416">
        <v>54.42</v>
      </c>
      <c r="E107"/>
    </row>
    <row r="108" spans="1:5" ht="15">
      <c r="A108" s="63" t="s">
        <v>4255</v>
      </c>
      <c r="B108" s="7" t="s">
        <v>246</v>
      </c>
      <c r="C108" s="416">
        <f>246/6</f>
        <v>41</v>
      </c>
      <c r="D108" s="416">
        <v>41</v>
      </c>
      <c r="E108"/>
    </row>
    <row r="109" spans="1:5" ht="15">
      <c r="A109" s="63" t="s">
        <v>3038</v>
      </c>
      <c r="B109" s="7" t="s">
        <v>3036</v>
      </c>
      <c r="C109" s="416">
        <f>206.94/6</f>
        <v>34.49</v>
      </c>
      <c r="D109" s="416">
        <v>34.49</v>
      </c>
      <c r="E109"/>
    </row>
    <row r="110" spans="1:5" ht="15.75">
      <c r="A110" s="419" t="s">
        <v>3026</v>
      </c>
      <c r="B110" s="420" t="s">
        <v>3039</v>
      </c>
      <c r="C110" s="421"/>
      <c r="D110" s="422" t="s">
        <v>3040</v>
      </c>
      <c r="E110"/>
    </row>
    <row r="111" spans="1:5" ht="15.75">
      <c r="A111" s="413" t="s">
        <v>4270</v>
      </c>
      <c r="B111" s="414" t="s">
        <v>2316</v>
      </c>
      <c r="C111" s="415" t="s">
        <v>3029</v>
      </c>
      <c r="D111" s="415" t="s">
        <v>3030</v>
      </c>
      <c r="E111"/>
    </row>
    <row r="112" spans="1:5" ht="15">
      <c r="A112" s="63" t="s">
        <v>3031</v>
      </c>
      <c r="B112" s="7" t="s">
        <v>3032</v>
      </c>
      <c r="C112" s="416">
        <f>359.88/12</f>
        <v>29.99</v>
      </c>
      <c r="D112" s="416">
        <v>24.99</v>
      </c>
      <c r="E112"/>
    </row>
    <row r="113" spans="1:5" ht="15">
      <c r="A113" s="63" t="s">
        <v>4229</v>
      </c>
      <c r="B113" s="7" t="s">
        <v>1562</v>
      </c>
      <c r="C113" s="417">
        <f>370/12</f>
        <v>30.833333333333332</v>
      </c>
      <c r="D113" s="417">
        <v>29.83</v>
      </c>
      <c r="E113"/>
    </row>
    <row r="114" spans="1:5" ht="15">
      <c r="A114" s="63" t="s">
        <v>4232</v>
      </c>
      <c r="B114" s="7" t="s">
        <v>3033</v>
      </c>
      <c r="C114" s="416">
        <f>408/12</f>
        <v>34</v>
      </c>
      <c r="D114" s="416">
        <v>23.63</v>
      </c>
      <c r="E114"/>
    </row>
    <row r="115" spans="1:5" ht="15">
      <c r="A115" s="63" t="s">
        <v>4262</v>
      </c>
      <c r="B115" s="7" t="s">
        <v>409</v>
      </c>
      <c r="C115" s="416">
        <f>396/12</f>
        <v>33</v>
      </c>
      <c r="D115" s="416">
        <v>33</v>
      </c>
      <c r="E115"/>
    </row>
    <row r="116" spans="1:5" ht="15">
      <c r="A116" s="63" t="s">
        <v>4234</v>
      </c>
      <c r="B116" s="7" t="s">
        <v>2318</v>
      </c>
      <c r="C116" s="416">
        <f>396/12</f>
        <v>33</v>
      </c>
      <c r="D116" s="417">
        <v>30</v>
      </c>
      <c r="E116"/>
    </row>
    <row r="117" spans="1:5" ht="15">
      <c r="A117" s="63" t="s">
        <v>4237</v>
      </c>
      <c r="B117" s="7" t="s">
        <v>5772</v>
      </c>
      <c r="C117" s="416">
        <f>398/12</f>
        <v>33.166666666666664</v>
      </c>
      <c r="D117" s="416">
        <v>26.75</v>
      </c>
      <c r="E117"/>
    </row>
    <row r="118" spans="1:5" ht="15">
      <c r="A118" s="63" t="s">
        <v>4240</v>
      </c>
      <c r="B118" s="7" t="s">
        <v>5857</v>
      </c>
      <c r="C118" s="416">
        <f>360/12</f>
        <v>30</v>
      </c>
      <c r="D118" s="416">
        <v>25</v>
      </c>
      <c r="E118"/>
    </row>
    <row r="119" spans="1:5" ht="15">
      <c r="A119" s="63" t="s">
        <v>4241</v>
      </c>
      <c r="B119" s="7" t="s">
        <v>409</v>
      </c>
      <c r="C119" s="417">
        <f>396/12</f>
        <v>33</v>
      </c>
      <c r="D119" s="417">
        <v>33</v>
      </c>
      <c r="E119"/>
    </row>
    <row r="120" spans="1:5" ht="15">
      <c r="A120" s="63" t="s">
        <v>4263</v>
      </c>
      <c r="B120" s="7" t="s">
        <v>5842</v>
      </c>
      <c r="C120" s="416">
        <f>400/12</f>
        <v>33.333333333333336</v>
      </c>
      <c r="D120" s="416">
        <v>30</v>
      </c>
      <c r="E120"/>
    </row>
    <row r="121" spans="1:5" ht="105">
      <c r="A121" s="17" t="s">
        <v>4265</v>
      </c>
      <c r="B121" s="423" t="s">
        <v>7002</v>
      </c>
      <c r="C121" s="424">
        <f>360/12</f>
        <v>30</v>
      </c>
      <c r="D121" s="424">
        <v>30</v>
      </c>
      <c r="E121" s="425" t="s">
        <v>3041</v>
      </c>
    </row>
    <row r="122" spans="1:5" ht="15">
      <c r="A122" s="63" t="s">
        <v>3035</v>
      </c>
      <c r="B122" s="7" t="s">
        <v>3036</v>
      </c>
      <c r="C122" s="416">
        <f>348/12</f>
        <v>29</v>
      </c>
      <c r="D122" s="416">
        <v>29</v>
      </c>
      <c r="E122"/>
    </row>
    <row r="123" spans="1:5" ht="15">
      <c r="A123" s="63" t="s">
        <v>4250</v>
      </c>
      <c r="B123" s="7" t="s">
        <v>5686</v>
      </c>
      <c r="C123" s="416">
        <f>539.88/12</f>
        <v>44.99</v>
      </c>
      <c r="D123" s="416">
        <v>44.99</v>
      </c>
      <c r="E123"/>
    </row>
    <row r="124" spans="1:5" ht="15">
      <c r="A124" s="63" t="s">
        <v>4253</v>
      </c>
      <c r="B124" s="7" t="s">
        <v>2318</v>
      </c>
      <c r="C124" s="418">
        <f>419.88/12</f>
        <v>34.99</v>
      </c>
      <c r="D124" s="418">
        <v>32.89</v>
      </c>
      <c r="E124"/>
    </row>
    <row r="125" spans="1:5" ht="15">
      <c r="A125" s="63" t="s">
        <v>3037</v>
      </c>
      <c r="B125" s="7" t="s">
        <v>286</v>
      </c>
      <c r="C125" s="416">
        <f>507.12/12</f>
        <v>42.26</v>
      </c>
      <c r="D125" s="416">
        <v>42.26</v>
      </c>
      <c r="E125"/>
    </row>
    <row r="126" spans="1:5" ht="15">
      <c r="A126" s="63" t="s">
        <v>4255</v>
      </c>
      <c r="B126" s="7" t="s">
        <v>246</v>
      </c>
      <c r="C126" s="416">
        <f>319.92/12</f>
        <v>26.66</v>
      </c>
      <c r="D126" s="416">
        <v>26.66</v>
      </c>
      <c r="E126"/>
    </row>
    <row r="127" spans="1:5" ht="15">
      <c r="A127" s="63" t="s">
        <v>3038</v>
      </c>
      <c r="B127" s="7" t="s">
        <v>3036</v>
      </c>
      <c r="C127" s="416">
        <f>348/12</f>
        <v>29</v>
      </c>
      <c r="D127" s="416">
        <v>29</v>
      </c>
      <c r="E127"/>
    </row>
    <row r="128" spans="1:5" ht="15.75">
      <c r="A128" s="419" t="s">
        <v>3026</v>
      </c>
      <c r="B128" s="420" t="s">
        <v>3042</v>
      </c>
      <c r="C128" s="421"/>
      <c r="D128" s="412" t="s">
        <v>3040</v>
      </c>
      <c r="E128"/>
    </row>
    <row r="129" spans="1:5" ht="15.75">
      <c r="A129" s="413" t="s">
        <v>4270</v>
      </c>
      <c r="B129" s="414" t="s">
        <v>2316</v>
      </c>
      <c r="C129" s="415" t="s">
        <v>3029</v>
      </c>
      <c r="D129" s="415" t="s">
        <v>3030</v>
      </c>
      <c r="E129"/>
    </row>
    <row r="130" spans="1:5" ht="15">
      <c r="A130" s="63" t="s">
        <v>3031</v>
      </c>
      <c r="B130" s="7" t="s">
        <v>3032</v>
      </c>
      <c r="C130" s="416">
        <f>240/12</f>
        <v>20</v>
      </c>
      <c r="D130" s="416">
        <v>20</v>
      </c>
      <c r="E130"/>
    </row>
    <row r="131" spans="1:5" ht="15">
      <c r="A131" s="63" t="s">
        <v>4229</v>
      </c>
      <c r="B131" s="7" t="s">
        <v>1562</v>
      </c>
      <c r="C131" s="417">
        <f>274/12</f>
        <v>22.833333333333332</v>
      </c>
      <c r="D131" s="417">
        <v>20.17</v>
      </c>
      <c r="E131"/>
    </row>
    <row r="132" spans="1:5" ht="15">
      <c r="A132" s="63" t="s">
        <v>4232</v>
      </c>
      <c r="B132" s="7" t="s">
        <v>3033</v>
      </c>
      <c r="C132" s="416">
        <f>384/12</f>
        <v>32</v>
      </c>
      <c r="D132" s="416">
        <v>17</v>
      </c>
      <c r="E132"/>
    </row>
    <row r="133" spans="1:5" ht="15">
      <c r="A133" s="63" t="s">
        <v>4262</v>
      </c>
      <c r="B133" s="7" t="s">
        <v>409</v>
      </c>
      <c r="C133" s="416">
        <f>288/12</f>
        <v>24</v>
      </c>
      <c r="D133" s="416">
        <v>24</v>
      </c>
      <c r="E133"/>
    </row>
    <row r="134" spans="1:5" ht="15">
      <c r="A134" s="63" t="s">
        <v>4234</v>
      </c>
      <c r="B134" s="7" t="s">
        <v>2318</v>
      </c>
      <c r="C134" s="417">
        <f>369/12</f>
        <v>30.75</v>
      </c>
      <c r="D134" s="417">
        <v>18</v>
      </c>
      <c r="E134"/>
    </row>
    <row r="135" spans="1:5" ht="15">
      <c r="A135" s="63" t="s">
        <v>4237</v>
      </c>
      <c r="B135" s="7" t="s">
        <v>5772</v>
      </c>
      <c r="C135" s="416">
        <f>365/12</f>
        <v>30.416666666666668</v>
      </c>
      <c r="D135" s="416">
        <v>22.92</v>
      </c>
      <c r="E135"/>
    </row>
    <row r="136" spans="1:5" ht="15">
      <c r="A136" s="63" t="s">
        <v>4240</v>
      </c>
      <c r="B136" s="7" t="s">
        <v>5857</v>
      </c>
      <c r="C136" s="416">
        <f>320/12</f>
        <v>26.666666666666668</v>
      </c>
      <c r="D136" s="416">
        <v>15</v>
      </c>
      <c r="E136"/>
    </row>
    <row r="137" spans="1:5" ht="15">
      <c r="A137" s="63" t="s">
        <v>4241</v>
      </c>
      <c r="B137" s="7" t="s">
        <v>409</v>
      </c>
      <c r="C137" s="417">
        <f>288/12</f>
        <v>24</v>
      </c>
      <c r="D137" s="416">
        <v>24</v>
      </c>
      <c r="E137"/>
    </row>
    <row r="138" spans="1:5" ht="15">
      <c r="A138" s="63" t="s">
        <v>4263</v>
      </c>
      <c r="B138" s="7" t="s">
        <v>5842</v>
      </c>
      <c r="C138" s="416">
        <f>360/12</f>
        <v>30</v>
      </c>
      <c r="D138" s="416">
        <v>21</v>
      </c>
      <c r="E138"/>
    </row>
    <row r="139" spans="1:5" ht="15">
      <c r="A139" s="63" t="s">
        <v>4265</v>
      </c>
      <c r="B139" s="7" t="s">
        <v>7002</v>
      </c>
      <c r="C139" s="416">
        <f>320/12</f>
        <v>26.666666666666668</v>
      </c>
      <c r="D139" s="416">
        <v>26.67</v>
      </c>
      <c r="E139" t="s">
        <v>3043</v>
      </c>
    </row>
    <row r="140" spans="1:5" ht="15">
      <c r="A140" s="63" t="s">
        <v>3035</v>
      </c>
      <c r="B140" s="7" t="s">
        <v>3036</v>
      </c>
      <c r="C140" s="416">
        <f>299.88/12</f>
        <v>24.99</v>
      </c>
      <c r="D140" s="416">
        <v>24.99</v>
      </c>
      <c r="E140"/>
    </row>
    <row r="141" spans="1:5" ht="15">
      <c r="A141" s="63" t="s">
        <v>4250</v>
      </c>
      <c r="B141" s="7" t="s">
        <v>5686</v>
      </c>
      <c r="C141" s="416">
        <f>479.88/12</f>
        <v>39.99</v>
      </c>
      <c r="D141" s="416">
        <v>39.99</v>
      </c>
      <c r="E141"/>
    </row>
    <row r="142" spans="1:5" ht="15">
      <c r="A142" s="63" t="s">
        <v>4253</v>
      </c>
      <c r="B142" s="7" t="s">
        <v>2318</v>
      </c>
      <c r="C142" s="418">
        <f>391.32/12</f>
        <v>32.61</v>
      </c>
      <c r="D142" s="418">
        <v>15</v>
      </c>
      <c r="E142"/>
    </row>
    <row r="143" spans="1:5" ht="15">
      <c r="A143" s="63" t="s">
        <v>3037</v>
      </c>
      <c r="B143" s="7" t="s">
        <v>286</v>
      </c>
      <c r="C143" s="416">
        <f>473.4/12</f>
        <v>39.449999999999996</v>
      </c>
      <c r="D143" s="416">
        <v>39.49</v>
      </c>
      <c r="E143"/>
    </row>
    <row r="144" spans="1:5" ht="15">
      <c r="A144" s="63" t="s">
        <v>4255</v>
      </c>
      <c r="B144" s="7" t="s">
        <v>246</v>
      </c>
      <c r="C144" s="416">
        <f>280/12</f>
        <v>23.333333333333332</v>
      </c>
      <c r="D144" s="416">
        <v>20</v>
      </c>
      <c r="E144" t="s">
        <v>3044</v>
      </c>
    </row>
    <row r="145" spans="1:5" ht="15">
      <c r="A145" s="63" t="s">
        <v>3038</v>
      </c>
      <c r="B145" s="7" t="s">
        <v>3036</v>
      </c>
      <c r="C145" s="416">
        <f>299.88/12</f>
        <v>24.99</v>
      </c>
      <c r="D145" s="416">
        <v>24.99</v>
      </c>
      <c r="E145"/>
    </row>
    <row r="146" spans="1:5" ht="15.75">
      <c r="A146" s="419" t="s">
        <v>3026</v>
      </c>
      <c r="B146" s="420" t="s">
        <v>3045</v>
      </c>
      <c r="C146" s="421"/>
      <c r="D146" s="412" t="s">
        <v>3040</v>
      </c>
      <c r="E146"/>
    </row>
    <row r="147" spans="1:5" ht="15.75">
      <c r="A147" s="413" t="s">
        <v>4270</v>
      </c>
      <c r="B147" s="414" t="s">
        <v>2316</v>
      </c>
      <c r="C147" s="415" t="s">
        <v>3029</v>
      </c>
      <c r="D147" s="415" t="s">
        <v>3030</v>
      </c>
      <c r="E147"/>
    </row>
    <row r="148" spans="1:5" ht="15">
      <c r="A148" s="63" t="s">
        <v>3031</v>
      </c>
      <c r="B148" s="7" t="s">
        <v>3032</v>
      </c>
      <c r="C148" s="416">
        <f>107.88/12</f>
        <v>8.99</v>
      </c>
      <c r="D148" s="416">
        <v>7.99</v>
      </c>
      <c r="E148"/>
    </row>
    <row r="149" spans="1:5" ht="15">
      <c r="A149" s="63" t="s">
        <v>4229</v>
      </c>
      <c r="B149" s="7" t="s">
        <v>1562</v>
      </c>
      <c r="C149" s="417">
        <f>114/12</f>
        <v>9.5</v>
      </c>
      <c r="D149" s="417">
        <v>8.67</v>
      </c>
      <c r="E149"/>
    </row>
    <row r="150" spans="1:5" ht="15">
      <c r="A150" s="63" t="s">
        <v>4232</v>
      </c>
      <c r="B150" s="7" t="s">
        <v>3033</v>
      </c>
      <c r="C150" s="416">
        <f>135.96/12</f>
        <v>11.33</v>
      </c>
      <c r="D150" s="416">
        <v>9</v>
      </c>
      <c r="E150"/>
    </row>
    <row r="151" spans="1:5" ht="15">
      <c r="A151" s="63" t="s">
        <v>4262</v>
      </c>
      <c r="B151" s="7" t="s">
        <v>409</v>
      </c>
      <c r="C151" s="416">
        <f>95.88/12</f>
        <v>7.989999999999999</v>
      </c>
      <c r="D151" s="416">
        <v>7.99</v>
      </c>
      <c r="E151"/>
    </row>
    <row r="152" spans="1:5" ht="15">
      <c r="A152" s="63" t="s">
        <v>4234</v>
      </c>
      <c r="B152" s="7" t="s">
        <v>2318</v>
      </c>
      <c r="C152" s="417">
        <f>117/12</f>
        <v>9.75</v>
      </c>
      <c r="D152" s="417">
        <v>8</v>
      </c>
      <c r="E152"/>
    </row>
    <row r="153" spans="1:5" ht="15">
      <c r="A153" s="63" t="s">
        <v>4237</v>
      </c>
      <c r="B153" s="7" t="s">
        <v>5772</v>
      </c>
      <c r="C153" s="416">
        <f>120/12</f>
        <v>10</v>
      </c>
      <c r="D153" s="416">
        <v>7.5</v>
      </c>
      <c r="E153"/>
    </row>
    <row r="154" spans="1:5" ht="15">
      <c r="A154" s="63" t="s">
        <v>4240</v>
      </c>
      <c r="B154" s="7" t="s">
        <v>5857</v>
      </c>
      <c r="C154" s="416">
        <f>120/12</f>
        <v>10</v>
      </c>
      <c r="D154" s="416">
        <v>8</v>
      </c>
      <c r="E154"/>
    </row>
    <row r="155" spans="1:5" ht="15">
      <c r="A155" s="63" t="s">
        <v>4241</v>
      </c>
      <c r="B155" s="7" t="s">
        <v>409</v>
      </c>
      <c r="C155" s="417">
        <f>95.88/12</f>
        <v>7.989999999999999</v>
      </c>
      <c r="D155" s="417">
        <v>7.99</v>
      </c>
      <c r="E155"/>
    </row>
    <row r="156" spans="1:5" ht="15">
      <c r="A156" s="63" t="s">
        <v>4263</v>
      </c>
      <c r="B156" s="7" t="s">
        <v>5842</v>
      </c>
      <c r="C156" s="416">
        <f>104/12</f>
        <v>8.666666666666666</v>
      </c>
      <c r="D156" s="416">
        <v>8</v>
      </c>
      <c r="E156"/>
    </row>
    <row r="157" spans="1:5" ht="90">
      <c r="A157" s="17" t="s">
        <v>4265</v>
      </c>
      <c r="B157" s="423" t="s">
        <v>7002</v>
      </c>
      <c r="C157" s="424">
        <f>120/12</f>
        <v>10</v>
      </c>
      <c r="D157" s="424">
        <v>10</v>
      </c>
      <c r="E157" s="425" t="s">
        <v>3046</v>
      </c>
    </row>
    <row r="158" spans="1:5" ht="15">
      <c r="A158" s="63" t="s">
        <v>3035</v>
      </c>
      <c r="B158" s="7" t="s">
        <v>3036</v>
      </c>
      <c r="C158" s="416">
        <f>100.68/12</f>
        <v>8.39</v>
      </c>
      <c r="D158" s="416">
        <v>8.39</v>
      </c>
      <c r="E158"/>
    </row>
    <row r="159" spans="1:5" ht="15">
      <c r="A159" s="63" t="s">
        <v>4250</v>
      </c>
      <c r="B159" s="7" t="s">
        <v>5686</v>
      </c>
      <c r="C159" s="416">
        <f>167.28/12</f>
        <v>13.94</v>
      </c>
      <c r="D159" s="416">
        <v>13.94</v>
      </c>
      <c r="E159"/>
    </row>
    <row r="160" spans="1:5" ht="15">
      <c r="A160" s="63" t="s">
        <v>4253</v>
      </c>
      <c r="B160" s="7" t="s">
        <v>2318</v>
      </c>
      <c r="C160" s="418">
        <f>116.88/12</f>
        <v>9.74</v>
      </c>
      <c r="D160" s="418">
        <v>7.99</v>
      </c>
      <c r="E160"/>
    </row>
    <row r="161" spans="1:5" ht="15">
      <c r="A161" s="63" t="s">
        <v>3037</v>
      </c>
      <c r="B161" s="7" t="s">
        <v>286</v>
      </c>
      <c r="C161" s="416">
        <f>119.64/12</f>
        <v>9.97</v>
      </c>
      <c r="D161" s="416">
        <v>9.97</v>
      </c>
      <c r="E161"/>
    </row>
    <row r="162" spans="1:5" ht="15">
      <c r="A162" s="63" t="s">
        <v>4255</v>
      </c>
      <c r="B162" s="7" t="s">
        <v>246</v>
      </c>
      <c r="C162" s="416">
        <f>111.84/12</f>
        <v>9.32</v>
      </c>
      <c r="D162" s="416">
        <v>8.66</v>
      </c>
      <c r="E162" t="s">
        <v>3047</v>
      </c>
    </row>
    <row r="163" spans="1:5" ht="15">
      <c r="A163" s="63" t="s">
        <v>3038</v>
      </c>
      <c r="B163" s="7" t="s">
        <v>3036</v>
      </c>
      <c r="C163" s="416">
        <f>100.68/12</f>
        <v>8.39</v>
      </c>
      <c r="D163" s="416">
        <v>8.39</v>
      </c>
      <c r="E163"/>
    </row>
    <row r="164" spans="1:5" ht="15.75">
      <c r="A164" s="419" t="s">
        <v>3026</v>
      </c>
      <c r="B164" s="420" t="s">
        <v>3048</v>
      </c>
      <c r="C164" s="421"/>
      <c r="D164" s="412" t="s">
        <v>3040</v>
      </c>
      <c r="E164"/>
    </row>
    <row r="165" spans="1:5" ht="15.75">
      <c r="A165" s="413" t="s">
        <v>4270</v>
      </c>
      <c r="B165" s="414" t="s">
        <v>2316</v>
      </c>
      <c r="C165" s="415" t="s">
        <v>3029</v>
      </c>
      <c r="D165" s="415" t="s">
        <v>3030</v>
      </c>
      <c r="E165"/>
    </row>
    <row r="166" spans="1:5" ht="15">
      <c r="A166" s="63" t="s">
        <v>3031</v>
      </c>
      <c r="B166" s="7" t="s">
        <v>3032</v>
      </c>
      <c r="C166" s="416">
        <f>215.88/12</f>
        <v>17.99</v>
      </c>
      <c r="D166" s="416">
        <v>15.99</v>
      </c>
      <c r="E166"/>
    </row>
    <row r="167" spans="1:5" ht="15">
      <c r="A167" s="63" t="s">
        <v>4229</v>
      </c>
      <c r="B167" s="7" t="s">
        <v>1562</v>
      </c>
      <c r="C167" s="417">
        <f>282/12</f>
        <v>23.5</v>
      </c>
      <c r="D167" s="417">
        <v>21.17</v>
      </c>
      <c r="E167"/>
    </row>
    <row r="168" spans="1:5" ht="15">
      <c r="A168" s="63" t="s">
        <v>4232</v>
      </c>
      <c r="B168" s="7" t="s">
        <v>3033</v>
      </c>
      <c r="C168" s="417">
        <f>282/12</f>
        <v>23.5</v>
      </c>
      <c r="D168" s="416">
        <v>12</v>
      </c>
      <c r="E168"/>
    </row>
    <row r="169" spans="1:5" ht="15">
      <c r="A169" s="63" t="s">
        <v>4262</v>
      </c>
      <c r="B169" s="7" t="s">
        <v>409</v>
      </c>
      <c r="C169" s="416">
        <f>192/12</f>
        <v>16</v>
      </c>
      <c r="D169" s="416">
        <v>16</v>
      </c>
      <c r="E169"/>
    </row>
    <row r="170" spans="1:5" ht="15">
      <c r="A170" s="63" t="s">
        <v>4234</v>
      </c>
      <c r="B170" s="7" t="s">
        <v>2318</v>
      </c>
      <c r="C170" s="417">
        <f>270/12</f>
        <v>22.5</v>
      </c>
      <c r="D170" s="417">
        <v>12</v>
      </c>
      <c r="E170"/>
    </row>
    <row r="171" spans="1:5" ht="15">
      <c r="A171" s="63" t="s">
        <v>4237</v>
      </c>
      <c r="B171" s="7" t="s">
        <v>5772</v>
      </c>
      <c r="C171" s="416">
        <f>279/12</f>
        <v>23.25</v>
      </c>
      <c r="D171" s="416">
        <v>15</v>
      </c>
      <c r="E171"/>
    </row>
    <row r="172" spans="1:5" ht="15">
      <c r="A172" s="63" t="s">
        <v>4240</v>
      </c>
      <c r="B172" s="7" t="s">
        <v>5857</v>
      </c>
      <c r="C172" s="416">
        <f>256/12</f>
        <v>21.333333333333332</v>
      </c>
      <c r="D172" s="416">
        <v>13</v>
      </c>
      <c r="E172"/>
    </row>
    <row r="173" spans="1:5" ht="15">
      <c r="A173" s="63" t="s">
        <v>4241</v>
      </c>
      <c r="B173" s="7" t="s">
        <v>409</v>
      </c>
      <c r="C173" s="417">
        <f>192/12</f>
        <v>16</v>
      </c>
      <c r="D173" s="417">
        <v>16</v>
      </c>
      <c r="E173"/>
    </row>
    <row r="174" spans="1:5" ht="15">
      <c r="A174" s="63" t="s">
        <v>4263</v>
      </c>
      <c r="B174" s="7" t="s">
        <v>5842</v>
      </c>
      <c r="C174" s="416">
        <f>280/12</f>
        <v>23.333333333333332</v>
      </c>
      <c r="D174" s="416">
        <v>14.42</v>
      </c>
      <c r="E174"/>
    </row>
    <row r="175" spans="1:5" ht="120">
      <c r="A175" s="17" t="s">
        <v>4265</v>
      </c>
      <c r="B175" s="423" t="s">
        <v>7002</v>
      </c>
      <c r="C175" s="424">
        <f>255.96/12</f>
        <v>21.330000000000002</v>
      </c>
      <c r="D175" s="424">
        <v>21.33</v>
      </c>
      <c r="E175" s="425" t="s">
        <v>3049</v>
      </c>
    </row>
    <row r="176" spans="1:5" ht="15">
      <c r="A176" s="63" t="s">
        <v>3035</v>
      </c>
      <c r="B176" s="7" t="s">
        <v>3036</v>
      </c>
      <c r="C176" s="416">
        <f>192/12</f>
        <v>16</v>
      </c>
      <c r="D176" s="416">
        <v>16</v>
      </c>
      <c r="E176"/>
    </row>
    <row r="177" spans="1:5" ht="15">
      <c r="A177" s="63" t="s">
        <v>4250</v>
      </c>
      <c r="B177" s="7" t="s">
        <v>5686</v>
      </c>
      <c r="C177" s="416">
        <f>395.88/12</f>
        <v>32.99</v>
      </c>
      <c r="D177" s="416">
        <v>32.99</v>
      </c>
      <c r="E177"/>
    </row>
    <row r="178" spans="1:5" ht="15">
      <c r="A178" s="63" t="s">
        <v>4253</v>
      </c>
      <c r="B178" s="7" t="s">
        <v>2318</v>
      </c>
      <c r="C178" s="418">
        <f>301.32/12</f>
        <v>25.11</v>
      </c>
      <c r="D178" s="418">
        <v>12</v>
      </c>
      <c r="E178"/>
    </row>
    <row r="179" spans="1:5" ht="15">
      <c r="A179" s="63" t="s">
        <v>3037</v>
      </c>
      <c r="B179" s="7" t="s">
        <v>286</v>
      </c>
      <c r="C179" s="416">
        <f>240/12</f>
        <v>20</v>
      </c>
      <c r="D179" s="416">
        <v>20</v>
      </c>
      <c r="E179"/>
    </row>
    <row r="180" spans="1:5" ht="15">
      <c r="A180" s="63" t="s">
        <v>4255</v>
      </c>
      <c r="B180" s="7" t="s">
        <v>246</v>
      </c>
      <c r="C180" s="416">
        <f>216/12</f>
        <v>18</v>
      </c>
      <c r="D180" s="416">
        <v>15.33</v>
      </c>
      <c r="E180" t="s">
        <v>3050</v>
      </c>
    </row>
    <row r="181" spans="1:5" ht="15">
      <c r="A181" s="63" t="s">
        <v>3038</v>
      </c>
      <c r="B181" s="7" t="s">
        <v>3036</v>
      </c>
      <c r="C181" s="416">
        <f>192/12</f>
        <v>16</v>
      </c>
      <c r="D181" s="416">
        <v>16</v>
      </c>
      <c r="E181"/>
    </row>
    <row r="182" spans="1:5" ht="15.75">
      <c r="A182" s="419" t="s">
        <v>3026</v>
      </c>
      <c r="B182" s="420" t="s">
        <v>3051</v>
      </c>
      <c r="C182" s="421"/>
      <c r="D182" s="412" t="s">
        <v>3040</v>
      </c>
      <c r="E182"/>
    </row>
    <row r="183" spans="1:5" ht="15.75">
      <c r="A183" s="413" t="s">
        <v>4270</v>
      </c>
      <c r="B183" s="414" t="s">
        <v>2316</v>
      </c>
      <c r="C183" s="415" t="s">
        <v>3029</v>
      </c>
      <c r="D183" s="415" t="s">
        <v>3030</v>
      </c>
      <c r="E183"/>
    </row>
    <row r="184" spans="1:5" ht="15">
      <c r="A184" s="63" t="s">
        <v>3031</v>
      </c>
      <c r="B184" s="7" t="s">
        <v>3032</v>
      </c>
      <c r="C184" s="416">
        <f>95.88/12</f>
        <v>7.989999999999999</v>
      </c>
      <c r="D184" s="416">
        <v>6.99</v>
      </c>
      <c r="E184"/>
    </row>
    <row r="185" spans="1:5" ht="15">
      <c r="A185" s="63" t="s">
        <v>4229</v>
      </c>
      <c r="B185" s="7" t="s">
        <v>1562</v>
      </c>
      <c r="C185" s="426">
        <f>96/12</f>
        <v>8</v>
      </c>
      <c r="D185" s="426">
        <v>7</v>
      </c>
      <c r="E185"/>
    </row>
    <row r="186" spans="1:5" ht="15">
      <c r="A186" s="63" t="s">
        <v>4232</v>
      </c>
      <c r="B186" s="7" t="s">
        <v>3033</v>
      </c>
      <c r="C186" s="418">
        <f>108/12</f>
        <v>9</v>
      </c>
      <c r="D186" s="418">
        <v>7.5</v>
      </c>
      <c r="E186"/>
    </row>
    <row r="187" spans="1:5" ht="15">
      <c r="A187" s="63" t="s">
        <v>4262</v>
      </c>
      <c r="B187" s="7" t="s">
        <v>409</v>
      </c>
      <c r="C187" s="418">
        <f>108/12</f>
        <v>9</v>
      </c>
      <c r="D187" s="418">
        <v>7.5</v>
      </c>
      <c r="E187"/>
    </row>
    <row r="188" spans="1:5" ht="15">
      <c r="A188" s="63" t="s">
        <v>4234</v>
      </c>
      <c r="B188" s="7" t="s">
        <v>2318</v>
      </c>
      <c r="C188" s="417">
        <f>96/12</f>
        <v>8</v>
      </c>
      <c r="D188" s="417">
        <v>7.5</v>
      </c>
      <c r="E188"/>
    </row>
    <row r="189" spans="1:5" ht="15">
      <c r="A189" s="63" t="s">
        <v>4237</v>
      </c>
      <c r="B189" s="7" t="s">
        <v>5772</v>
      </c>
      <c r="C189" s="418">
        <f>108/12</f>
        <v>9</v>
      </c>
      <c r="D189" s="418">
        <v>7.5</v>
      </c>
      <c r="E189"/>
    </row>
    <row r="190" spans="1:5" ht="15">
      <c r="A190" s="63" t="s">
        <v>4240</v>
      </c>
      <c r="B190" s="7" t="s">
        <v>5857</v>
      </c>
      <c r="C190" s="416">
        <f>112/12</f>
        <v>9.333333333333334</v>
      </c>
      <c r="D190" s="416">
        <v>8</v>
      </c>
      <c r="E190"/>
    </row>
    <row r="191" spans="1:5" ht="15">
      <c r="A191" s="63" t="s">
        <v>4241</v>
      </c>
      <c r="B191" s="7" t="s">
        <v>409</v>
      </c>
      <c r="C191" s="416">
        <f>103.92/12</f>
        <v>8.66</v>
      </c>
      <c r="D191" s="416">
        <v>8.66</v>
      </c>
      <c r="E191"/>
    </row>
    <row r="192" spans="1:5" ht="15">
      <c r="A192" s="63" t="s">
        <v>4263</v>
      </c>
      <c r="B192" s="7" t="s">
        <v>5842</v>
      </c>
      <c r="C192" s="416">
        <f>104/12</f>
        <v>8.666666666666666</v>
      </c>
      <c r="D192" s="416">
        <v>8</v>
      </c>
      <c r="E192"/>
    </row>
    <row r="193" spans="1:5" ht="135">
      <c r="A193" s="17" t="s">
        <v>4265</v>
      </c>
      <c r="B193" s="423" t="s">
        <v>7002</v>
      </c>
      <c r="C193" s="424">
        <f>112/12</f>
        <v>9.333333333333334</v>
      </c>
      <c r="D193" s="424">
        <v>9.33</v>
      </c>
      <c r="E193" s="425" t="s">
        <v>3052</v>
      </c>
    </row>
    <row r="194" spans="1:5" ht="15">
      <c r="A194" s="63" t="s">
        <v>3035</v>
      </c>
      <c r="B194" s="7" t="s">
        <v>3036</v>
      </c>
      <c r="C194" s="416">
        <f>87.48/12</f>
        <v>7.29</v>
      </c>
      <c r="D194" s="416">
        <v>7.29</v>
      </c>
      <c r="E194"/>
    </row>
    <row r="195" spans="1:5" ht="15">
      <c r="A195" s="63" t="s">
        <v>4250</v>
      </c>
      <c r="B195" s="7" t="s">
        <v>5686</v>
      </c>
      <c r="C195" s="416">
        <f>143.88/12</f>
        <v>11.99</v>
      </c>
      <c r="D195" s="416">
        <v>11.99</v>
      </c>
      <c r="E195"/>
    </row>
    <row r="196" spans="1:5" ht="15">
      <c r="A196" s="63" t="s">
        <v>4253</v>
      </c>
      <c r="B196" s="7" t="s">
        <v>2318</v>
      </c>
      <c r="C196" s="418">
        <f>119.88/12</f>
        <v>9.99</v>
      </c>
      <c r="D196" s="418">
        <v>7</v>
      </c>
      <c r="E196"/>
    </row>
    <row r="197" spans="1:5" ht="15">
      <c r="A197" s="63" t="s">
        <v>3037</v>
      </c>
      <c r="B197" s="7" t="s">
        <v>286</v>
      </c>
      <c r="C197" s="416">
        <f>107.88/12</f>
        <v>8.99</v>
      </c>
      <c r="D197" s="416">
        <v>8.99</v>
      </c>
      <c r="E197"/>
    </row>
    <row r="198" spans="1:5" ht="15">
      <c r="A198" s="63" t="s">
        <v>4255</v>
      </c>
      <c r="B198" s="7" t="s">
        <v>246</v>
      </c>
      <c r="C198" s="416">
        <f>103.92/12</f>
        <v>8.66</v>
      </c>
      <c r="D198" s="416">
        <v>8.66</v>
      </c>
      <c r="E198"/>
    </row>
    <row r="199" spans="1:5" ht="15">
      <c r="A199" s="63" t="s">
        <v>3038</v>
      </c>
      <c r="B199" s="7" t="s">
        <v>3036</v>
      </c>
      <c r="C199" s="416">
        <f>87.48/12</f>
        <v>7.29</v>
      </c>
      <c r="D199" s="416">
        <v>7.29</v>
      </c>
      <c r="E199"/>
    </row>
  </sheetData>
  <sheetProtection/>
  <autoFilter ref="A9:K24"/>
  <mergeCells count="5">
    <mergeCell ref="K13:K24"/>
    <mergeCell ref="B1:D1"/>
    <mergeCell ref="B3:C3"/>
    <mergeCell ref="G7:H7"/>
    <mergeCell ref="K10:K12"/>
  </mergeCells>
  <hyperlinks>
    <hyperlink ref="B8" r:id="rId1" display="www.quintessentialwines.com"/>
    <hyperlink ref="I7" r:id="rId2" display="jacob@afandco.com"/>
    <hyperlink ref="J7" r:id="rId3" display="emily.wines@kimptonhotels.com"/>
    <hyperlink ref="K4" r:id="rId4" display="summer@quintessentialwines.com"/>
  </hyperlinks>
  <printOptions/>
  <pageMargins left="0.75" right="0.75" top="0.26" bottom="0.21" header="0.17" footer="0.16"/>
  <pageSetup orientation="landscape" scale="55"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dc:creator>
  <cp:keywords/>
  <dc:description/>
  <cp:lastModifiedBy>Template</cp:lastModifiedBy>
  <cp:lastPrinted>2012-09-21T21:40:58Z</cp:lastPrinted>
  <dcterms:created xsi:type="dcterms:W3CDTF">2011-01-03T19:19:56Z</dcterms:created>
  <dcterms:modified xsi:type="dcterms:W3CDTF">2012-10-02T19:58:36Z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